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56" windowHeight="12384" activeTab="0"/>
  </bookViews>
  <sheets>
    <sheet name="Sheet1" sheetId="1" r:id="rId1"/>
    <sheet name="LAIp sensitivity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Aaron Steinwand</author>
  </authors>
  <commentList>
    <comment ref="D15" authorId="0">
      <text>
        <r>
          <rPr>
            <b/>
            <sz val="8"/>
            <rFont val="Tahoma"/>
            <family val="0"/>
          </rPr>
          <t>Aaron Steinwand:</t>
        </r>
        <r>
          <rPr>
            <sz val="8"/>
            <rFont val="Tahoma"/>
            <family val="0"/>
          </rPr>
          <t xml:space="preserve">
estimated based on relationship with 454T well 
</t>
        </r>
      </text>
    </comment>
    <comment ref="D22" authorId="0">
      <text>
        <r>
          <rPr>
            <b/>
            <sz val="8"/>
            <rFont val="Tahoma"/>
            <family val="0"/>
          </rPr>
          <t>Aaron Steinwand:</t>
        </r>
        <r>
          <rPr>
            <sz val="8"/>
            <rFont val="Tahoma"/>
            <family val="0"/>
          </rPr>
          <t xml:space="preserve">
mean of three access tube installations</t>
        </r>
      </text>
    </comment>
    <comment ref="G5" authorId="0">
      <text>
        <r>
          <rPr>
            <b/>
            <sz val="8"/>
            <rFont val="Tahoma"/>
            <family val="0"/>
          </rPr>
          <t xml:space="preserve">Aaron Steinwand
</t>
        </r>
        <r>
          <rPr>
            <sz val="8"/>
            <rFont val="Tahoma"/>
            <family val="2"/>
          </rPr>
          <t>this study, ET - water year ppt from Table 1 AB303 addendum.  Nichols,2000 table A3</t>
        </r>
      </text>
    </comment>
    <comment ref="B6" authorId="0">
      <text>
        <r>
          <rPr>
            <b/>
            <sz val="8"/>
            <rFont val="Tahoma"/>
            <family val="0"/>
          </rPr>
          <t>Aaron Steinwand:</t>
        </r>
        <r>
          <rPr>
            <sz val="8"/>
            <rFont val="Tahoma"/>
            <family val="0"/>
          </rPr>
          <t xml:space="preserve">
duell's table 2, from Nichols 2000; cover measured fall of 1983</t>
        </r>
      </text>
    </comment>
    <comment ref="B15" authorId="0">
      <text>
        <r>
          <rPr>
            <b/>
            <sz val="8"/>
            <rFont val="Tahoma"/>
            <family val="0"/>
          </rPr>
          <t>Aaron Steinwand:</t>
        </r>
        <r>
          <rPr>
            <sz val="8"/>
            <rFont val="Tahoma"/>
            <family val="0"/>
          </rPr>
          <t xml:space="preserve">
max value we measured
</t>
        </r>
      </text>
    </comment>
    <comment ref="D23" authorId="0">
      <text>
        <r>
          <rPr>
            <b/>
            <sz val="8"/>
            <rFont val="Tahoma"/>
            <family val="0"/>
          </rPr>
          <t>Aaron Steinwand:</t>
        </r>
        <r>
          <rPr>
            <sz val="8"/>
            <rFont val="Tahoma"/>
            <family val="0"/>
          </rPr>
          <t xml:space="preserve">
depth of access tubes, water table &gt;5m </t>
        </r>
      </text>
    </comment>
    <comment ref="D26" authorId="0">
      <text>
        <r>
          <rPr>
            <b/>
            <sz val="8"/>
            <rFont val="Tahoma"/>
            <family val="0"/>
          </rPr>
          <t xml:space="preserve">Aaron Steinwand
</t>
        </r>
        <r>
          <rPr>
            <sz val="8"/>
            <rFont val="Tahoma"/>
            <family val="2"/>
          </rPr>
          <t>estimate; all wells in region had April 03 DTW within 0-3 inches of April 02 reads.</t>
        </r>
      </text>
    </comment>
    <comment ref="F15" authorId="0">
      <text>
        <r>
          <rPr>
            <b/>
            <sz val="8"/>
            <rFont val="Tahoma"/>
            <family val="0"/>
          </rPr>
          <t>Aaron Steinwand:</t>
        </r>
        <r>
          <rPr>
            <sz val="8"/>
            <rFont val="Tahoma"/>
            <family val="0"/>
          </rPr>
          <t xml:space="preserve">
annual integration of Fourier model.</t>
        </r>
      </text>
    </comment>
  </commentList>
</comments>
</file>

<file path=xl/comments2.xml><?xml version="1.0" encoding="utf-8"?>
<comments xmlns="http://schemas.openxmlformats.org/spreadsheetml/2006/main">
  <authors>
    <author>Aaron Steinwand</author>
  </authors>
  <commentList>
    <comment ref="C2" authorId="0">
      <text>
        <r>
          <rPr>
            <b/>
            <sz val="8"/>
            <rFont val="Tahoma"/>
            <family val="0"/>
          </rPr>
          <t>Aaron Steinwand:</t>
        </r>
        <r>
          <rPr>
            <sz val="8"/>
            <rFont val="Tahoma"/>
            <family val="0"/>
          </rPr>
          <t xml:space="preserve">
duell's table 2, from Nichols 2002</t>
        </r>
      </text>
    </comment>
  </commentList>
</comments>
</file>

<file path=xl/sharedStrings.xml><?xml version="1.0" encoding="utf-8"?>
<sst xmlns="http://schemas.openxmlformats.org/spreadsheetml/2006/main" count="49" uniqueCount="40">
  <si>
    <t>cover</t>
  </si>
  <si>
    <t>min DTW</t>
  </si>
  <si>
    <t>(m)</t>
  </si>
  <si>
    <t>annual ET (ft)</t>
  </si>
  <si>
    <t>a</t>
  </si>
  <si>
    <t>c</t>
  </si>
  <si>
    <t>e</t>
  </si>
  <si>
    <t>f</t>
  </si>
  <si>
    <t>g</t>
  </si>
  <si>
    <t>j</t>
  </si>
  <si>
    <t>l</t>
  </si>
  <si>
    <t>ash 1</t>
  </si>
  <si>
    <t>ash 2</t>
  </si>
  <si>
    <t>(ET-ppt)/cover</t>
  </si>
  <si>
    <t>cp orig</t>
  </si>
  <si>
    <t>cp 1</t>
  </si>
  <si>
    <t>annual ET (mm)</t>
  </si>
  <si>
    <t>ET-precip</t>
  </si>
  <si>
    <t>sites</t>
  </si>
  <si>
    <t>Duell's, Nichols, and our site notation</t>
  </si>
  <si>
    <t>blk100 2001</t>
  </si>
  <si>
    <t>blk100 2000</t>
  </si>
  <si>
    <t>blk9 2001</t>
  </si>
  <si>
    <t>plc 45 2001</t>
  </si>
  <si>
    <t>blk100 2002</t>
  </si>
  <si>
    <t>fsl138 2002</t>
  </si>
  <si>
    <t>plc 74 2002</t>
  </si>
  <si>
    <t>plc 185 2002</t>
  </si>
  <si>
    <t>plc 18 2002</t>
  </si>
  <si>
    <t>blk100 2003</t>
  </si>
  <si>
    <t>plc 74 2003</t>
  </si>
  <si>
    <t>plc 185 2003</t>
  </si>
  <si>
    <t>sensitivity of LAIp assumption in Nichols cp calculation</t>
  </si>
  <si>
    <t>LAIp</t>
  </si>
  <si>
    <t>cp 2</t>
  </si>
  <si>
    <t>LAIp 1</t>
  </si>
  <si>
    <t>ET-ppt (ft)</t>
  </si>
  <si>
    <t>really sensitive over much of our range of interest</t>
  </si>
  <si>
    <t>Data rec'd in email from Aaron Steinwand on 11/10/04</t>
  </si>
  <si>
    <t>Extrapolated annual ET with precipitation for Inyo County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</si>
</sst>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>
    <font>
      <sz val="10"/>
      <name val="Arial"/>
      <family val="0"/>
    </font>
    <font>
      <sz val="10"/>
      <color indexed="6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.75"/>
      <name val="Arial"/>
      <family val="0"/>
    </font>
    <font>
      <b/>
      <sz val="10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sz val="9"/>
      <name val="Arial"/>
      <family val="0"/>
    </font>
    <font>
      <b/>
      <sz val="9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48"/>
          <c:w val="0.85575"/>
          <c:h val="0.8765"/>
        </c:manualLayout>
      </c:layout>
      <c:scatterChart>
        <c:scatterStyle val="lineMarker"/>
        <c:varyColors val="0"/>
        <c:ser>
          <c:idx val="0"/>
          <c:order val="0"/>
          <c:tx>
            <c:v>Nichols 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Sheet1!$D$6:$D$26</c:f>
              <c:numCache>
                <c:ptCount val="21"/>
                <c:pt idx="0">
                  <c:v>3.2012195121951224</c:v>
                </c:pt>
                <c:pt idx="1">
                  <c:v>3.1097560975609757</c:v>
                </c:pt>
                <c:pt idx="2">
                  <c:v>3.1097560975609757</c:v>
                </c:pt>
                <c:pt idx="3">
                  <c:v>2.408536585365854</c:v>
                </c:pt>
                <c:pt idx="4">
                  <c:v>2.1951219512195124</c:v>
                </c:pt>
                <c:pt idx="5">
                  <c:v>1.4024390243902438</c:v>
                </c:pt>
                <c:pt idx="6">
                  <c:v>0</c:v>
                </c:pt>
                <c:pt idx="7">
                  <c:v>0.48780487804878053</c:v>
                </c:pt>
                <c:pt idx="8">
                  <c:v>0</c:v>
                </c:pt>
                <c:pt idx="9">
                  <c:v>2.158008</c:v>
                </c:pt>
                <c:pt idx="10">
                  <c:v>2.1676480836236935</c:v>
                </c:pt>
                <c:pt idx="11">
                  <c:v>2.62</c:v>
                </c:pt>
                <c:pt idx="12">
                  <c:v>3.88151446398185</c:v>
                </c:pt>
                <c:pt idx="13">
                  <c:v>2.25625</c:v>
                </c:pt>
                <c:pt idx="14">
                  <c:v>1.3</c:v>
                </c:pt>
                <c:pt idx="15">
                  <c:v>2.1459756097561</c:v>
                </c:pt>
                <c:pt idx="16">
                  <c:v>4</c:v>
                </c:pt>
                <c:pt idx="17">
                  <c:v>5</c:v>
                </c:pt>
                <c:pt idx="18">
                  <c:v>2.08</c:v>
                </c:pt>
                <c:pt idx="19">
                  <c:v>2.02</c:v>
                </c:pt>
                <c:pt idx="20">
                  <c:v>4</c:v>
                </c:pt>
              </c:numCache>
            </c:numRef>
          </c:xVal>
          <c:yVal>
            <c:numRef>
              <c:f>Sheet1!$H$6:$H$26</c:f>
              <c:numCache>
                <c:ptCount val="21"/>
                <c:pt idx="0">
                  <c:v>1429.6571428571428</c:v>
                </c:pt>
                <c:pt idx="1">
                  <c:v>730.6491428571428</c:v>
                </c:pt>
                <c:pt idx="2">
                  <c:v>1406.7692307692307</c:v>
                </c:pt>
                <c:pt idx="3">
                  <c:v>601.9799999999999</c:v>
                </c:pt>
                <c:pt idx="4">
                  <c:v>1348.509090909091</c:v>
                </c:pt>
                <c:pt idx="5">
                  <c:v>1243.584</c:v>
                </c:pt>
                <c:pt idx="6">
                  <c:v>1139.8684931506848</c:v>
                </c:pt>
                <c:pt idx="7">
                  <c:v>1244.6</c:v>
                </c:pt>
                <c:pt idx="8">
                  <c:v>808.522105263158</c:v>
                </c:pt>
                <c:pt idx="9">
                  <c:v>770.6666666666666</c:v>
                </c:pt>
                <c:pt idx="10">
                  <c:v>815.4901960784313</c:v>
                </c:pt>
                <c:pt idx="11">
                  <c:v>1246.9444444444443</c:v>
                </c:pt>
                <c:pt idx="12">
                  <c:v>517.2222222222222</c:v>
                </c:pt>
                <c:pt idx="13">
                  <c:v>943.75</c:v>
                </c:pt>
                <c:pt idx="14">
                  <c:v>1417.4468085106384</c:v>
                </c:pt>
                <c:pt idx="15">
                  <c:v>1500</c:v>
                </c:pt>
                <c:pt idx="16">
                  <c:v>1378.5714285714284</c:v>
                </c:pt>
                <c:pt idx="17">
                  <c:v>286.3636363636364</c:v>
                </c:pt>
                <c:pt idx="18">
                  <c:v>677.4358974358973</c:v>
                </c:pt>
                <c:pt idx="19">
                  <c:v>901.304347826087</c:v>
                </c:pt>
                <c:pt idx="20">
                  <c:v>825.8333333333334</c:v>
                </c:pt>
              </c:numCache>
            </c:numRef>
          </c:yVal>
          <c:smooth val="0"/>
        </c:ser>
        <c:ser>
          <c:idx val="1"/>
          <c:order val="1"/>
          <c:tx>
            <c:v>this study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Sheet1!$D$15:$D$26</c:f>
              <c:numCache>
                <c:ptCount val="12"/>
                <c:pt idx="0">
                  <c:v>2.158008</c:v>
                </c:pt>
                <c:pt idx="1">
                  <c:v>2.1676480836236935</c:v>
                </c:pt>
                <c:pt idx="2">
                  <c:v>2.62</c:v>
                </c:pt>
                <c:pt idx="3">
                  <c:v>3.88151446398185</c:v>
                </c:pt>
                <c:pt idx="4">
                  <c:v>2.25625</c:v>
                </c:pt>
                <c:pt idx="5">
                  <c:v>1.3</c:v>
                </c:pt>
                <c:pt idx="6">
                  <c:v>2.1459756097561</c:v>
                </c:pt>
                <c:pt idx="7">
                  <c:v>4</c:v>
                </c:pt>
                <c:pt idx="8">
                  <c:v>5</c:v>
                </c:pt>
                <c:pt idx="9">
                  <c:v>2.08</c:v>
                </c:pt>
                <c:pt idx="10">
                  <c:v>2.02</c:v>
                </c:pt>
                <c:pt idx="11">
                  <c:v>4</c:v>
                </c:pt>
              </c:numCache>
            </c:numRef>
          </c:xVal>
          <c:yVal>
            <c:numRef>
              <c:f>Sheet1!$H$15:$H$26</c:f>
              <c:numCache>
                <c:ptCount val="12"/>
                <c:pt idx="0">
                  <c:v>770.6666666666666</c:v>
                </c:pt>
                <c:pt idx="1">
                  <c:v>815.4901960784313</c:v>
                </c:pt>
                <c:pt idx="2">
                  <c:v>1246.9444444444443</c:v>
                </c:pt>
                <c:pt idx="3">
                  <c:v>517.2222222222222</c:v>
                </c:pt>
                <c:pt idx="4">
                  <c:v>943.75</c:v>
                </c:pt>
                <c:pt idx="5">
                  <c:v>1417.4468085106384</c:v>
                </c:pt>
                <c:pt idx="6">
                  <c:v>1500</c:v>
                </c:pt>
                <c:pt idx="7">
                  <c:v>1378.5714285714284</c:v>
                </c:pt>
                <c:pt idx="8">
                  <c:v>286.3636363636364</c:v>
                </c:pt>
                <c:pt idx="9">
                  <c:v>677.4358974358973</c:v>
                </c:pt>
                <c:pt idx="10">
                  <c:v>901.304347826087</c:v>
                </c:pt>
                <c:pt idx="11">
                  <c:v>825.8333333333334</c:v>
                </c:pt>
              </c:numCache>
            </c:numRef>
          </c:yVal>
          <c:smooth val="0"/>
        </c:ser>
        <c:axId val="22852069"/>
        <c:axId val="28641442"/>
      </c:scatterChart>
      <c:valAx>
        <c:axId val="2285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DTW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41442"/>
        <c:crosses val="autoZero"/>
        <c:crossBetween val="midCat"/>
        <c:dispUnits/>
      </c:valAx>
      <c:valAx>
        <c:axId val="28641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(annual ET-ppt)/cover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52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"/>
          <c:y val="0.3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375"/>
          <c:w val="0.92"/>
          <c:h val="0.8975"/>
        </c:manualLayout>
      </c:layout>
      <c:scatterChart>
        <c:scatterStyle val="lineMarker"/>
        <c:varyColors val="0"/>
        <c:ser>
          <c:idx val="0"/>
          <c:order val="0"/>
          <c:tx>
            <c:v>Nichols 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Sheet1!$D$6:$D$26</c:f>
              <c:numCache>
                <c:ptCount val="21"/>
                <c:pt idx="0">
                  <c:v>3.2012195121951224</c:v>
                </c:pt>
                <c:pt idx="1">
                  <c:v>3.1097560975609757</c:v>
                </c:pt>
                <c:pt idx="2">
                  <c:v>3.1097560975609757</c:v>
                </c:pt>
                <c:pt idx="3">
                  <c:v>2.408536585365854</c:v>
                </c:pt>
                <c:pt idx="4">
                  <c:v>2.1951219512195124</c:v>
                </c:pt>
                <c:pt idx="5">
                  <c:v>1.4024390243902438</c:v>
                </c:pt>
                <c:pt idx="6">
                  <c:v>0</c:v>
                </c:pt>
                <c:pt idx="7">
                  <c:v>0.48780487804878053</c:v>
                </c:pt>
                <c:pt idx="8">
                  <c:v>0</c:v>
                </c:pt>
                <c:pt idx="9">
                  <c:v>2.158008</c:v>
                </c:pt>
                <c:pt idx="10">
                  <c:v>2.1676480836236935</c:v>
                </c:pt>
                <c:pt idx="11">
                  <c:v>2.62</c:v>
                </c:pt>
                <c:pt idx="12">
                  <c:v>3.88151446398185</c:v>
                </c:pt>
                <c:pt idx="13">
                  <c:v>2.25625</c:v>
                </c:pt>
                <c:pt idx="14">
                  <c:v>1.3</c:v>
                </c:pt>
                <c:pt idx="15">
                  <c:v>2.1459756097561</c:v>
                </c:pt>
                <c:pt idx="16">
                  <c:v>4</c:v>
                </c:pt>
                <c:pt idx="17">
                  <c:v>5</c:v>
                </c:pt>
                <c:pt idx="18">
                  <c:v>2.08</c:v>
                </c:pt>
                <c:pt idx="19">
                  <c:v>2.02</c:v>
                </c:pt>
                <c:pt idx="20">
                  <c:v>4</c:v>
                </c:pt>
              </c:numCache>
            </c:numRef>
          </c:xVal>
          <c:yVal>
            <c:numRef>
              <c:f>Sheet1!$G$6:$G$26</c:f>
              <c:numCache>
                <c:ptCount val="21"/>
                <c:pt idx="0">
                  <c:v>600.456</c:v>
                </c:pt>
                <c:pt idx="1">
                  <c:v>255.72719999999998</c:v>
                </c:pt>
                <c:pt idx="2">
                  <c:v>365.76</c:v>
                </c:pt>
                <c:pt idx="3">
                  <c:v>144.47519999999997</c:v>
                </c:pt>
                <c:pt idx="4">
                  <c:v>445.008</c:v>
                </c:pt>
                <c:pt idx="5">
                  <c:v>621.792</c:v>
                </c:pt>
                <c:pt idx="6">
                  <c:v>832.1039999999999</c:v>
                </c:pt>
                <c:pt idx="7">
                  <c:v>746.76</c:v>
                </c:pt>
                <c:pt idx="8">
                  <c:v>768.096</c:v>
                </c:pt>
                <c:pt idx="9">
                  <c:v>462.4</c:v>
                </c:pt>
                <c:pt idx="10">
                  <c:v>415.9</c:v>
                </c:pt>
                <c:pt idx="11">
                  <c:v>448.9</c:v>
                </c:pt>
                <c:pt idx="12">
                  <c:v>93.1</c:v>
                </c:pt>
                <c:pt idx="13">
                  <c:v>377.5</c:v>
                </c:pt>
                <c:pt idx="14">
                  <c:v>666.2</c:v>
                </c:pt>
                <c:pt idx="15">
                  <c:v>187.5</c:v>
                </c:pt>
                <c:pt idx="16">
                  <c:v>96.5</c:v>
                </c:pt>
                <c:pt idx="17">
                  <c:v>31.5</c:v>
                </c:pt>
                <c:pt idx="18">
                  <c:v>264.2</c:v>
                </c:pt>
                <c:pt idx="19">
                  <c:v>207.3</c:v>
                </c:pt>
                <c:pt idx="20">
                  <c:v>99.1</c:v>
                </c:pt>
              </c:numCache>
            </c:numRef>
          </c:yVal>
          <c:smooth val="0"/>
        </c:ser>
        <c:ser>
          <c:idx val="1"/>
          <c:order val="1"/>
          <c:tx>
            <c:v>this study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Sheet1!$D$15:$D$26</c:f>
              <c:numCache>
                <c:ptCount val="12"/>
                <c:pt idx="0">
                  <c:v>2.158008</c:v>
                </c:pt>
                <c:pt idx="1">
                  <c:v>2.1676480836236935</c:v>
                </c:pt>
                <c:pt idx="2">
                  <c:v>2.62</c:v>
                </c:pt>
                <c:pt idx="3">
                  <c:v>3.88151446398185</c:v>
                </c:pt>
                <c:pt idx="4">
                  <c:v>2.25625</c:v>
                </c:pt>
                <c:pt idx="5">
                  <c:v>1.3</c:v>
                </c:pt>
                <c:pt idx="6">
                  <c:v>2.1459756097561</c:v>
                </c:pt>
                <c:pt idx="7">
                  <c:v>4</c:v>
                </c:pt>
                <c:pt idx="8">
                  <c:v>5</c:v>
                </c:pt>
                <c:pt idx="9">
                  <c:v>2.08</c:v>
                </c:pt>
                <c:pt idx="10">
                  <c:v>2.02</c:v>
                </c:pt>
                <c:pt idx="11">
                  <c:v>4</c:v>
                </c:pt>
              </c:numCache>
            </c:numRef>
          </c:xVal>
          <c:yVal>
            <c:numRef>
              <c:f>Sheet1!$G$15:$G$26</c:f>
              <c:numCache>
                <c:ptCount val="12"/>
                <c:pt idx="0">
                  <c:v>462.4</c:v>
                </c:pt>
                <c:pt idx="1">
                  <c:v>415.9</c:v>
                </c:pt>
                <c:pt idx="2">
                  <c:v>448.9</c:v>
                </c:pt>
                <c:pt idx="3">
                  <c:v>93.1</c:v>
                </c:pt>
                <c:pt idx="4">
                  <c:v>377.5</c:v>
                </c:pt>
                <c:pt idx="5">
                  <c:v>666.2</c:v>
                </c:pt>
                <c:pt idx="6">
                  <c:v>187.5</c:v>
                </c:pt>
                <c:pt idx="7">
                  <c:v>96.5</c:v>
                </c:pt>
                <c:pt idx="8">
                  <c:v>31.5</c:v>
                </c:pt>
                <c:pt idx="9">
                  <c:v>264.2</c:v>
                </c:pt>
                <c:pt idx="10">
                  <c:v>207.3</c:v>
                </c:pt>
                <c:pt idx="11">
                  <c:v>99.1</c:v>
                </c:pt>
              </c:numCache>
            </c:numRef>
          </c:yVal>
          <c:smooth val="0"/>
        </c:ser>
        <c:axId val="36794427"/>
        <c:axId val="8565504"/>
      </c:scatterChart>
      <c:valAx>
        <c:axId val="36794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min dtw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65504"/>
        <c:crosses val="autoZero"/>
        <c:crossBetween val="midCat"/>
        <c:dispUnits/>
      </c:valAx>
      <c:valAx>
        <c:axId val="8565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annual ET-ppt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944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525"/>
          <c:y val="0.1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2375"/>
          <c:w val="0.9275"/>
          <c:h val="0.8975"/>
        </c:manualLayout>
      </c:layout>
      <c:scatterChart>
        <c:scatterStyle val="lineMarker"/>
        <c:varyColors val="0"/>
        <c:ser>
          <c:idx val="0"/>
          <c:order val="0"/>
          <c:tx>
            <c:v>Nichols 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Sheet1!$B$6:$B$26</c:f>
              <c:numCache>
                <c:ptCount val="21"/>
                <c:pt idx="0">
                  <c:v>0.42</c:v>
                </c:pt>
                <c:pt idx="1">
                  <c:v>0.35</c:v>
                </c:pt>
                <c:pt idx="2">
                  <c:v>0.26</c:v>
                </c:pt>
                <c:pt idx="3">
                  <c:v>0.24</c:v>
                </c:pt>
                <c:pt idx="4">
                  <c:v>0.33</c:v>
                </c:pt>
                <c:pt idx="5">
                  <c:v>0.5</c:v>
                </c:pt>
                <c:pt idx="6">
                  <c:v>0.73</c:v>
                </c:pt>
                <c:pt idx="7">
                  <c:v>0.6</c:v>
                </c:pt>
                <c:pt idx="8">
                  <c:v>0.95</c:v>
                </c:pt>
                <c:pt idx="9">
                  <c:v>0.6</c:v>
                </c:pt>
                <c:pt idx="10">
                  <c:v>0.51</c:v>
                </c:pt>
                <c:pt idx="11">
                  <c:v>0.36</c:v>
                </c:pt>
                <c:pt idx="12">
                  <c:v>0.18</c:v>
                </c:pt>
                <c:pt idx="13">
                  <c:v>0.4</c:v>
                </c:pt>
                <c:pt idx="14">
                  <c:v>0.47</c:v>
                </c:pt>
                <c:pt idx="15">
                  <c:v>0.125</c:v>
                </c:pt>
                <c:pt idx="16">
                  <c:v>0.07</c:v>
                </c:pt>
                <c:pt idx="17">
                  <c:v>0.11</c:v>
                </c:pt>
                <c:pt idx="18">
                  <c:v>0.39</c:v>
                </c:pt>
                <c:pt idx="19">
                  <c:v>0.23</c:v>
                </c:pt>
                <c:pt idx="20">
                  <c:v>0.12</c:v>
                </c:pt>
              </c:numCache>
            </c:numRef>
          </c:xVal>
          <c:yVal>
            <c:numRef>
              <c:f>Sheet1!$G$6:$G$26</c:f>
              <c:numCache>
                <c:ptCount val="21"/>
                <c:pt idx="0">
                  <c:v>600.456</c:v>
                </c:pt>
                <c:pt idx="1">
                  <c:v>255.72719999999998</c:v>
                </c:pt>
                <c:pt idx="2">
                  <c:v>365.76</c:v>
                </c:pt>
                <c:pt idx="3">
                  <c:v>144.47519999999997</c:v>
                </c:pt>
                <c:pt idx="4">
                  <c:v>445.008</c:v>
                </c:pt>
                <c:pt idx="5">
                  <c:v>621.792</c:v>
                </c:pt>
                <c:pt idx="6">
                  <c:v>832.1039999999999</c:v>
                </c:pt>
                <c:pt idx="7">
                  <c:v>746.76</c:v>
                </c:pt>
                <c:pt idx="8">
                  <c:v>768.096</c:v>
                </c:pt>
                <c:pt idx="9">
                  <c:v>462.4</c:v>
                </c:pt>
                <c:pt idx="10">
                  <c:v>415.9</c:v>
                </c:pt>
                <c:pt idx="11">
                  <c:v>448.9</c:v>
                </c:pt>
                <c:pt idx="12">
                  <c:v>93.1</c:v>
                </c:pt>
                <c:pt idx="13">
                  <c:v>377.5</c:v>
                </c:pt>
                <c:pt idx="14">
                  <c:v>666.2</c:v>
                </c:pt>
                <c:pt idx="15">
                  <c:v>187.5</c:v>
                </c:pt>
                <c:pt idx="16">
                  <c:v>96.5</c:v>
                </c:pt>
                <c:pt idx="17">
                  <c:v>31.5</c:v>
                </c:pt>
                <c:pt idx="18">
                  <c:v>264.2</c:v>
                </c:pt>
                <c:pt idx="19">
                  <c:v>207.3</c:v>
                </c:pt>
                <c:pt idx="20">
                  <c:v>99.1</c:v>
                </c:pt>
              </c:numCache>
            </c:numRef>
          </c:yVal>
          <c:smooth val="0"/>
        </c:ser>
        <c:ser>
          <c:idx val="1"/>
          <c:order val="1"/>
          <c:tx>
            <c:v>this study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Sheet1!$B$15:$B$26</c:f>
              <c:numCache>
                <c:ptCount val="12"/>
                <c:pt idx="0">
                  <c:v>0.6</c:v>
                </c:pt>
                <c:pt idx="1">
                  <c:v>0.51</c:v>
                </c:pt>
                <c:pt idx="2">
                  <c:v>0.36</c:v>
                </c:pt>
                <c:pt idx="3">
                  <c:v>0.18</c:v>
                </c:pt>
                <c:pt idx="4">
                  <c:v>0.4</c:v>
                </c:pt>
                <c:pt idx="5">
                  <c:v>0.47</c:v>
                </c:pt>
                <c:pt idx="6">
                  <c:v>0.125</c:v>
                </c:pt>
                <c:pt idx="7">
                  <c:v>0.07</c:v>
                </c:pt>
                <c:pt idx="8">
                  <c:v>0.11</c:v>
                </c:pt>
                <c:pt idx="9">
                  <c:v>0.39</c:v>
                </c:pt>
                <c:pt idx="10">
                  <c:v>0.23</c:v>
                </c:pt>
                <c:pt idx="11">
                  <c:v>0.12</c:v>
                </c:pt>
              </c:numCache>
            </c:numRef>
          </c:xVal>
          <c:yVal>
            <c:numRef>
              <c:f>Sheet1!$G$15:$G$26</c:f>
              <c:numCache>
                <c:ptCount val="12"/>
                <c:pt idx="0">
                  <c:v>462.4</c:v>
                </c:pt>
                <c:pt idx="1">
                  <c:v>415.9</c:v>
                </c:pt>
                <c:pt idx="2">
                  <c:v>448.9</c:v>
                </c:pt>
                <c:pt idx="3">
                  <c:v>93.1</c:v>
                </c:pt>
                <c:pt idx="4">
                  <c:v>377.5</c:v>
                </c:pt>
                <c:pt idx="5">
                  <c:v>666.2</c:v>
                </c:pt>
                <c:pt idx="6">
                  <c:v>187.5</c:v>
                </c:pt>
                <c:pt idx="7">
                  <c:v>96.5</c:v>
                </c:pt>
                <c:pt idx="8">
                  <c:v>31.5</c:v>
                </c:pt>
                <c:pt idx="9">
                  <c:v>264.2</c:v>
                </c:pt>
                <c:pt idx="10">
                  <c:v>207.3</c:v>
                </c:pt>
                <c:pt idx="11">
                  <c:v>99.1</c:v>
                </c:pt>
              </c:numCache>
            </c:numRef>
          </c:yVal>
          <c:smooth val="0"/>
        </c:ser>
        <c:axId val="44242689"/>
        <c:axId val="38284046"/>
      </c:scatterChart>
      <c:valAx>
        <c:axId val="44242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Cover (fraction)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84046"/>
        <c:crosses val="autoZero"/>
        <c:crossBetween val="midCat"/>
        <c:dispUnits/>
      </c:valAx>
      <c:valAx>
        <c:axId val="38284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ET-ppt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426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6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orig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'LAIp sensitivity'!$B$2:$B$8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'LAIp sensitivity'!$E$2:$E$8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cp1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'LAIp sensitivity'!$B$2:$B$8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'LAIp sensitivity'!$H$2:$H$8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'LAIp sensitivity'!$B$2:$B$8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'LAIp sensitivity'!$J$2:$J$8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7930551"/>
        <c:axId val="27552844"/>
      </c:scatterChart>
      <c:valAx>
        <c:axId val="279305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52844"/>
        <c:crosses val="autoZero"/>
        <c:crossBetween val="midCat"/>
        <c:dispUnits/>
      </c:valAx>
      <c:valAx>
        <c:axId val="2755284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305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0.49925</cdr:y>
    </cdr:from>
    <cdr:to>
      <cdr:x>0.4955</cdr:x>
      <cdr:y>0.5465</cdr:y>
    </cdr:to>
    <cdr:sp>
      <cdr:nvSpPr>
        <cdr:cNvPr id="1" name="TextBox 1"/>
        <cdr:cNvSpPr txBox="1">
          <a:spLocks noChangeArrowheads="1"/>
        </cdr:cNvSpPr>
      </cdr:nvSpPr>
      <cdr:spPr>
        <a:xfrm>
          <a:off x="3295650" y="20574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4</xdr:row>
      <xdr:rowOff>142875</xdr:rowOff>
    </xdr:from>
    <xdr:to>
      <xdr:col>20</xdr:col>
      <xdr:colOff>495300</xdr:colOff>
      <xdr:row>29</xdr:row>
      <xdr:rowOff>57150</xdr:rowOff>
    </xdr:to>
    <xdr:graphicFrame>
      <xdr:nvGraphicFramePr>
        <xdr:cNvPr id="1" name="Chart 4"/>
        <xdr:cNvGraphicFramePr/>
      </xdr:nvGraphicFramePr>
      <xdr:xfrm>
        <a:off x="6724650" y="790575"/>
        <a:ext cx="6829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133350</xdr:rowOff>
    </xdr:from>
    <xdr:to>
      <xdr:col>7</xdr:col>
      <xdr:colOff>0</xdr:colOff>
      <xdr:row>54</xdr:row>
      <xdr:rowOff>47625</xdr:rowOff>
    </xdr:to>
    <xdr:graphicFrame>
      <xdr:nvGraphicFramePr>
        <xdr:cNvPr id="2" name="Chart 12"/>
        <xdr:cNvGraphicFramePr/>
      </xdr:nvGraphicFramePr>
      <xdr:xfrm>
        <a:off x="0" y="4991100"/>
        <a:ext cx="48672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29</xdr:row>
      <xdr:rowOff>123825</xdr:rowOff>
    </xdr:from>
    <xdr:to>
      <xdr:col>15</xdr:col>
      <xdr:colOff>152400</xdr:colOff>
      <xdr:row>54</xdr:row>
      <xdr:rowOff>38100</xdr:rowOff>
    </xdr:to>
    <xdr:graphicFrame>
      <xdr:nvGraphicFramePr>
        <xdr:cNvPr id="3" name="Chart 14"/>
        <xdr:cNvGraphicFramePr/>
      </xdr:nvGraphicFramePr>
      <xdr:xfrm>
        <a:off x="4867275" y="4981575"/>
        <a:ext cx="529590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114300</xdr:rowOff>
    </xdr:to>
    <xdr:graphicFrame>
      <xdr:nvGraphicFramePr>
        <xdr:cNvPr id="1" name="Chart 2"/>
        <xdr:cNvGraphicFramePr/>
      </xdr:nvGraphicFramePr>
      <xdr:xfrm>
        <a:off x="2943225" y="1981200"/>
        <a:ext cx="5895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J2" sqref="J2"/>
    </sheetView>
  </sheetViews>
  <sheetFormatPr defaultColWidth="9.140625" defaultRowHeight="12.75"/>
  <cols>
    <col min="1" max="1" width="11.7109375" style="0" customWidth="1"/>
    <col min="4" max="4" width="7.57421875" style="0" customWidth="1"/>
    <col min="5" max="5" width="12.00390625" style="0" customWidth="1"/>
    <col min="6" max="6" width="10.7109375" style="0" customWidth="1"/>
    <col min="7" max="7" width="12.7109375" style="0" customWidth="1"/>
    <col min="8" max="8" width="13.140625" style="0" customWidth="1"/>
  </cols>
  <sheetData>
    <row r="1" ht="12.75">
      <c r="A1" s="7" t="s">
        <v>39</v>
      </c>
    </row>
    <row r="3" ht="12.75">
      <c r="A3" s="7" t="s">
        <v>38</v>
      </c>
    </row>
    <row r="4" ht="12.75">
      <c r="A4" t="s">
        <v>19</v>
      </c>
    </row>
    <row r="5" spans="1:8" ht="25.5">
      <c r="A5" t="s">
        <v>18</v>
      </c>
      <c r="B5" t="s">
        <v>0</v>
      </c>
      <c r="C5" t="s">
        <v>1</v>
      </c>
      <c r="D5" t="s">
        <v>2</v>
      </c>
      <c r="E5" t="s">
        <v>3</v>
      </c>
      <c r="F5" s="8" t="s">
        <v>16</v>
      </c>
      <c r="G5" s="5" t="s">
        <v>17</v>
      </c>
      <c r="H5" s="5" t="s">
        <v>13</v>
      </c>
    </row>
    <row r="6" spans="1:8" ht="12.75">
      <c r="A6" t="s">
        <v>4</v>
      </c>
      <c r="B6" s="5">
        <v>0.42</v>
      </c>
      <c r="C6">
        <v>10.5</v>
      </c>
      <c r="D6" s="1">
        <f aca="true" t="shared" si="0" ref="D6:D14">C6/3.28</f>
        <v>3.2012195121951224</v>
      </c>
      <c r="E6">
        <v>1.97</v>
      </c>
      <c r="G6">
        <v>600.456</v>
      </c>
      <c r="H6">
        <f aca="true" t="shared" si="1" ref="H6:H12">G6/B6</f>
        <v>1429.6571428571428</v>
      </c>
    </row>
    <row r="7" spans="1:8" ht="12.75">
      <c r="A7" t="s">
        <v>5</v>
      </c>
      <c r="B7" s="5">
        <v>0.35</v>
      </c>
      <c r="C7">
        <v>10.2</v>
      </c>
      <c r="D7" s="1">
        <f t="shared" si="0"/>
        <v>3.1097560975609757</v>
      </c>
      <c r="E7">
        <v>0.839</v>
      </c>
      <c r="G7">
        <v>255.72719999999998</v>
      </c>
      <c r="H7">
        <f t="shared" si="1"/>
        <v>730.6491428571428</v>
      </c>
    </row>
    <row r="8" spans="1:8" ht="12.75">
      <c r="A8" t="s">
        <v>6</v>
      </c>
      <c r="B8" s="5">
        <v>0.26</v>
      </c>
      <c r="C8">
        <v>10.2</v>
      </c>
      <c r="D8" s="1">
        <f t="shared" si="0"/>
        <v>3.1097560975609757</v>
      </c>
      <c r="E8">
        <v>1.2</v>
      </c>
      <c r="G8">
        <v>365.76</v>
      </c>
      <c r="H8">
        <f t="shared" si="1"/>
        <v>1406.7692307692307</v>
      </c>
    </row>
    <row r="9" spans="1:8" ht="12.75">
      <c r="A9" t="s">
        <v>7</v>
      </c>
      <c r="B9" s="5">
        <v>0.24</v>
      </c>
      <c r="C9">
        <v>7.9</v>
      </c>
      <c r="D9" s="1">
        <f t="shared" si="0"/>
        <v>2.408536585365854</v>
      </c>
      <c r="E9">
        <v>0.474</v>
      </c>
      <c r="G9">
        <v>144.47519999999997</v>
      </c>
      <c r="H9">
        <f t="shared" si="1"/>
        <v>601.9799999999999</v>
      </c>
    </row>
    <row r="10" spans="1:8" ht="12.75">
      <c r="A10" t="s">
        <v>8</v>
      </c>
      <c r="B10" s="5">
        <v>0.33</v>
      </c>
      <c r="C10">
        <v>7.2</v>
      </c>
      <c r="D10" s="1">
        <f t="shared" si="0"/>
        <v>2.1951219512195124</v>
      </c>
      <c r="E10">
        <v>1.46</v>
      </c>
      <c r="G10">
        <v>445.008</v>
      </c>
      <c r="H10">
        <f t="shared" si="1"/>
        <v>1348.509090909091</v>
      </c>
    </row>
    <row r="11" spans="1:8" ht="12.75">
      <c r="A11" t="s">
        <v>9</v>
      </c>
      <c r="B11" s="5">
        <v>0.5</v>
      </c>
      <c r="C11">
        <v>4.6</v>
      </c>
      <c r="D11" s="1">
        <f t="shared" si="0"/>
        <v>1.4024390243902438</v>
      </c>
      <c r="E11">
        <v>2.04</v>
      </c>
      <c r="G11">
        <v>621.792</v>
      </c>
      <c r="H11">
        <f t="shared" si="1"/>
        <v>1243.584</v>
      </c>
    </row>
    <row r="12" spans="1:8" ht="12.75">
      <c r="A12" t="s">
        <v>10</v>
      </c>
      <c r="B12" s="5">
        <v>0.73</v>
      </c>
      <c r="C12">
        <v>0</v>
      </c>
      <c r="D12" s="1">
        <f t="shared" si="0"/>
        <v>0</v>
      </c>
      <c r="E12">
        <v>2.73</v>
      </c>
      <c r="G12">
        <v>832.1039999999999</v>
      </c>
      <c r="H12">
        <f t="shared" si="1"/>
        <v>1139.8684931506848</v>
      </c>
    </row>
    <row r="13" spans="1:8" ht="12.75">
      <c r="A13" t="s">
        <v>11</v>
      </c>
      <c r="B13" s="5">
        <v>0.6</v>
      </c>
      <c r="C13">
        <v>1.6</v>
      </c>
      <c r="D13" s="1">
        <f t="shared" si="0"/>
        <v>0.48780487804878053</v>
      </c>
      <c r="E13">
        <v>2.45</v>
      </c>
      <c r="G13">
        <v>746.76</v>
      </c>
      <c r="H13" s="1">
        <v>1244.6</v>
      </c>
    </row>
    <row r="14" spans="1:8" ht="12.75">
      <c r="A14" t="s">
        <v>12</v>
      </c>
      <c r="B14" s="5">
        <v>0.95</v>
      </c>
      <c r="C14">
        <v>0</v>
      </c>
      <c r="D14" s="1">
        <f t="shared" si="0"/>
        <v>0</v>
      </c>
      <c r="E14">
        <v>2.52</v>
      </c>
      <c r="G14">
        <v>768.096</v>
      </c>
      <c r="H14" s="1">
        <v>808.522105263158</v>
      </c>
    </row>
    <row r="15" spans="1:8" ht="12.75">
      <c r="A15" t="s">
        <v>21</v>
      </c>
      <c r="B15" s="5">
        <v>0.6</v>
      </c>
      <c r="D15">
        <v>2.158008</v>
      </c>
      <c r="F15" s="6">
        <v>498</v>
      </c>
      <c r="G15" s="1">
        <f>F15-35.6</f>
        <v>462.4</v>
      </c>
      <c r="H15">
        <f aca="true" t="shared" si="2" ref="H15:H26">G15/B15</f>
        <v>770.6666666666666</v>
      </c>
    </row>
    <row r="16" spans="1:8" ht="12.75">
      <c r="A16" t="s">
        <v>20</v>
      </c>
      <c r="B16" s="5">
        <v>0.51</v>
      </c>
      <c r="D16" s="3">
        <v>2.1676480836236935</v>
      </c>
      <c r="F16" s="6">
        <v>487</v>
      </c>
      <c r="G16" s="1">
        <f>F16-71.1</f>
        <v>415.9</v>
      </c>
      <c r="H16">
        <f t="shared" si="2"/>
        <v>815.4901960784313</v>
      </c>
    </row>
    <row r="17" spans="1:8" ht="12.75">
      <c r="A17" s="5" t="s">
        <v>22</v>
      </c>
      <c r="B17" s="5">
        <v>0.36</v>
      </c>
      <c r="D17" s="4">
        <v>2.62</v>
      </c>
      <c r="F17" s="6">
        <v>520</v>
      </c>
      <c r="G17" s="1">
        <f>F17-71.1</f>
        <v>448.9</v>
      </c>
      <c r="H17">
        <f t="shared" si="2"/>
        <v>1246.9444444444443</v>
      </c>
    </row>
    <row r="18" spans="1:8" ht="12.75">
      <c r="A18" t="s">
        <v>23</v>
      </c>
      <c r="B18" s="5">
        <v>0.18</v>
      </c>
      <c r="D18" s="1">
        <v>3.88151446398185</v>
      </c>
      <c r="F18" s="6">
        <v>199</v>
      </c>
      <c r="G18" s="1">
        <f>F18-105.9</f>
        <v>93.1</v>
      </c>
      <c r="H18">
        <f t="shared" si="2"/>
        <v>517.2222222222222</v>
      </c>
    </row>
    <row r="19" spans="1:8" ht="12.75">
      <c r="A19" t="s">
        <v>24</v>
      </c>
      <c r="B19" s="5">
        <v>0.4</v>
      </c>
      <c r="D19" s="3">
        <v>2.25625</v>
      </c>
      <c r="F19" s="6">
        <v>410</v>
      </c>
      <c r="G19" s="1">
        <f>F19-32.5</f>
        <v>377.5</v>
      </c>
      <c r="H19">
        <f t="shared" si="2"/>
        <v>943.75</v>
      </c>
    </row>
    <row r="20" spans="1:8" ht="12.75">
      <c r="A20" t="s">
        <v>25</v>
      </c>
      <c r="B20" s="5">
        <v>0.47</v>
      </c>
      <c r="D20">
        <v>1.3</v>
      </c>
      <c r="F20" s="6">
        <v>688</v>
      </c>
      <c r="G20" s="1">
        <f>F20-21.8</f>
        <v>666.2</v>
      </c>
      <c r="H20">
        <f t="shared" si="2"/>
        <v>1417.4468085106384</v>
      </c>
    </row>
    <row r="21" spans="1:8" ht="12.75">
      <c r="A21" t="s">
        <v>26</v>
      </c>
      <c r="B21" s="5">
        <v>0.125</v>
      </c>
      <c r="D21">
        <v>2.1459756097561</v>
      </c>
      <c r="F21" s="6">
        <v>219</v>
      </c>
      <c r="G21" s="1">
        <f>F21-31.5</f>
        <v>187.5</v>
      </c>
      <c r="H21">
        <f t="shared" si="2"/>
        <v>1500</v>
      </c>
    </row>
    <row r="22" spans="1:8" ht="12.75">
      <c r="A22" t="s">
        <v>27</v>
      </c>
      <c r="B22" s="5">
        <v>0.07</v>
      </c>
      <c r="D22" s="5">
        <v>4</v>
      </c>
      <c r="F22" s="6">
        <v>128</v>
      </c>
      <c r="G22" s="1">
        <f>F22-31.5</f>
        <v>96.5</v>
      </c>
      <c r="H22">
        <f t="shared" si="2"/>
        <v>1378.5714285714284</v>
      </c>
    </row>
    <row r="23" spans="1:8" ht="12.75">
      <c r="A23" t="s">
        <v>28</v>
      </c>
      <c r="B23" s="5">
        <v>0.11</v>
      </c>
      <c r="D23" s="5">
        <v>5</v>
      </c>
      <c r="F23" s="6">
        <v>66</v>
      </c>
      <c r="G23" s="1">
        <f>F23-34.5</f>
        <v>31.5</v>
      </c>
      <c r="H23">
        <f t="shared" si="2"/>
        <v>286.3636363636364</v>
      </c>
    </row>
    <row r="24" spans="1:8" ht="12.75">
      <c r="A24" t="s">
        <v>29</v>
      </c>
      <c r="B24" s="5">
        <v>0.39</v>
      </c>
      <c r="D24">
        <v>2.08</v>
      </c>
      <c r="F24" s="6">
        <v>566</v>
      </c>
      <c r="G24" s="1">
        <f>F24-301.8</f>
        <v>264.2</v>
      </c>
      <c r="H24">
        <f t="shared" si="2"/>
        <v>677.4358974358973</v>
      </c>
    </row>
    <row r="25" spans="1:8" ht="12.75">
      <c r="A25" t="s">
        <v>30</v>
      </c>
      <c r="B25" s="5">
        <v>0.23</v>
      </c>
      <c r="D25">
        <v>2.02</v>
      </c>
      <c r="F25" s="6">
        <v>299</v>
      </c>
      <c r="G25" s="1">
        <f>F25-91.7</f>
        <v>207.3</v>
      </c>
      <c r="H25">
        <f t="shared" si="2"/>
        <v>901.304347826087</v>
      </c>
    </row>
    <row r="26" spans="1:8" ht="12.75">
      <c r="A26" t="s">
        <v>31</v>
      </c>
      <c r="B26" s="5">
        <v>0.12</v>
      </c>
      <c r="D26">
        <v>4</v>
      </c>
      <c r="F26" s="6">
        <v>250</v>
      </c>
      <c r="G26" s="1">
        <f>F26-150.9</f>
        <v>99.1</v>
      </c>
      <c r="H26">
        <f t="shared" si="2"/>
        <v>825.8333333333334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D2" sqref="D2"/>
    </sheetView>
  </sheetViews>
  <sheetFormatPr defaultColWidth="9.140625" defaultRowHeight="12.75"/>
  <sheetData>
    <row r="1" spans="2:10" ht="12.75">
      <c r="B1" t="s">
        <v>36</v>
      </c>
      <c r="C1" t="s">
        <v>0</v>
      </c>
      <c r="D1" t="s">
        <v>33</v>
      </c>
      <c r="E1" t="s">
        <v>14</v>
      </c>
      <c r="G1" t="s">
        <v>35</v>
      </c>
      <c r="H1" t="s">
        <v>15</v>
      </c>
      <c r="I1" t="s">
        <v>33</v>
      </c>
      <c r="J1" t="s">
        <v>34</v>
      </c>
    </row>
    <row r="2" spans="1:10" ht="12.75">
      <c r="A2" t="s">
        <v>4</v>
      </c>
      <c r="B2">
        <v>1.97</v>
      </c>
      <c r="C2" s="2">
        <v>0.42</v>
      </c>
      <c r="D2">
        <v>2</v>
      </c>
      <c r="E2">
        <f>($C2*D2)/4</f>
        <v>0.21</v>
      </c>
      <c r="G2">
        <v>2.2</v>
      </c>
      <c r="H2">
        <f>($C2*G2)/4</f>
        <v>0.231</v>
      </c>
      <c r="I2">
        <v>1.8</v>
      </c>
      <c r="J2">
        <f aca="true" t="shared" si="0" ref="H2:J8">($C2*I2)/4</f>
        <v>0.189</v>
      </c>
    </row>
    <row r="3" spans="1:10" ht="12.75">
      <c r="A3" t="s">
        <v>5</v>
      </c>
      <c r="B3">
        <v>0.839</v>
      </c>
      <c r="C3" s="2">
        <v>0.35</v>
      </c>
      <c r="D3">
        <v>1</v>
      </c>
      <c r="E3">
        <f aca="true" t="shared" si="1" ref="E3:E8">($C3*D3)/4</f>
        <v>0.0875</v>
      </c>
      <c r="G3">
        <v>1.2</v>
      </c>
      <c r="H3">
        <f t="shared" si="0"/>
        <v>0.105</v>
      </c>
      <c r="I3">
        <v>0.8</v>
      </c>
      <c r="J3">
        <f t="shared" si="0"/>
        <v>0.06999999999999999</v>
      </c>
    </row>
    <row r="4" spans="1:10" ht="12.75">
      <c r="A4" t="s">
        <v>6</v>
      </c>
      <c r="B4">
        <v>1.2</v>
      </c>
      <c r="C4" s="2">
        <v>0.26</v>
      </c>
      <c r="D4">
        <v>1.8</v>
      </c>
      <c r="E4">
        <f t="shared" si="1"/>
        <v>0.117</v>
      </c>
      <c r="G4">
        <v>2</v>
      </c>
      <c r="H4">
        <f t="shared" si="0"/>
        <v>0.13</v>
      </c>
      <c r="I4">
        <v>1.6</v>
      </c>
      <c r="J4">
        <f t="shared" si="0"/>
        <v>0.10400000000000001</v>
      </c>
    </row>
    <row r="5" spans="1:10" ht="12.75">
      <c r="A5" t="s">
        <v>7</v>
      </c>
      <c r="B5">
        <v>0.474</v>
      </c>
      <c r="C5" s="2">
        <v>0.24</v>
      </c>
      <c r="D5">
        <v>1.5</v>
      </c>
      <c r="E5">
        <f t="shared" si="1"/>
        <v>0.09</v>
      </c>
      <c r="G5">
        <v>1.7</v>
      </c>
      <c r="H5">
        <f t="shared" si="0"/>
        <v>0.102</v>
      </c>
      <c r="I5">
        <v>1.3</v>
      </c>
      <c r="J5">
        <f t="shared" si="0"/>
        <v>0.078</v>
      </c>
    </row>
    <row r="6" spans="1:10" ht="12.75">
      <c r="A6" t="s">
        <v>8</v>
      </c>
      <c r="B6">
        <v>1.46</v>
      </c>
      <c r="C6" s="2">
        <v>0.33</v>
      </c>
      <c r="D6">
        <v>1.9</v>
      </c>
      <c r="E6">
        <f t="shared" si="1"/>
        <v>0.15675</v>
      </c>
      <c r="G6">
        <v>2.1</v>
      </c>
      <c r="H6">
        <f t="shared" si="0"/>
        <v>0.17325000000000002</v>
      </c>
      <c r="I6">
        <v>1.7</v>
      </c>
      <c r="J6">
        <f t="shared" si="0"/>
        <v>0.14025</v>
      </c>
    </row>
    <row r="7" spans="1:10" ht="12.75">
      <c r="A7" t="s">
        <v>9</v>
      </c>
      <c r="B7">
        <v>2.04</v>
      </c>
      <c r="C7" s="2">
        <v>0.5</v>
      </c>
      <c r="D7">
        <v>1.8</v>
      </c>
      <c r="E7">
        <f t="shared" si="1"/>
        <v>0.225</v>
      </c>
      <c r="G7">
        <v>2</v>
      </c>
      <c r="H7">
        <f t="shared" si="0"/>
        <v>0.25</v>
      </c>
      <c r="I7">
        <v>1.6</v>
      </c>
      <c r="J7">
        <f t="shared" si="0"/>
        <v>0.2</v>
      </c>
    </row>
    <row r="8" spans="1:10" ht="12.75">
      <c r="A8" t="s">
        <v>10</v>
      </c>
      <c r="B8">
        <v>2.73</v>
      </c>
      <c r="C8" s="2">
        <v>0.73</v>
      </c>
      <c r="D8">
        <v>2.6</v>
      </c>
      <c r="E8">
        <f t="shared" si="1"/>
        <v>0.4745</v>
      </c>
      <c r="G8">
        <v>2.8</v>
      </c>
      <c r="H8">
        <f t="shared" si="0"/>
        <v>0.511</v>
      </c>
      <c r="I8">
        <v>2.4</v>
      </c>
      <c r="J8">
        <f t="shared" si="0"/>
        <v>0.438</v>
      </c>
    </row>
    <row r="10" ht="12.75">
      <c r="A10" t="s">
        <v>32</v>
      </c>
    </row>
    <row r="12" ht="12.75">
      <c r="A12" t="s">
        <v>37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Inyo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Steinwand</dc:creator>
  <cp:keywords/>
  <dc:description/>
  <cp:lastModifiedBy>mcarther</cp:lastModifiedBy>
  <cp:lastPrinted>2005-04-21T21:05:32Z</cp:lastPrinted>
  <dcterms:created xsi:type="dcterms:W3CDTF">2004-04-05T18:28:15Z</dcterms:created>
  <dcterms:modified xsi:type="dcterms:W3CDTF">2005-05-31T20:10:08Z</dcterms:modified>
  <cp:category/>
  <cp:version/>
  <cp:contentType/>
  <cp:contentStatus/>
</cp:coreProperties>
</file>