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1925" activeTab="0"/>
  </bookViews>
  <sheets>
    <sheet name="allsites" sheetId="1" r:id="rId1"/>
    <sheet name="Sheet2" sheetId="2" r:id="rId2"/>
    <sheet name="Sheet3" sheetId="3" r:id="rId3"/>
  </sheets>
  <definedNames/>
  <calcPr fullCalcOnLoad="1"/>
</workbook>
</file>

<file path=xl/sharedStrings.xml><?xml version="1.0" encoding="utf-8"?>
<sst xmlns="http://schemas.openxmlformats.org/spreadsheetml/2006/main" count="767" uniqueCount="192">
  <si>
    <t>Site</t>
  </si>
  <si>
    <t>reference</t>
  </si>
  <si>
    <t>DRI</t>
  </si>
  <si>
    <t>Site Name</t>
  </si>
  <si>
    <t>Sample Date</t>
  </si>
  <si>
    <t>Sample Time</t>
  </si>
  <si>
    <t>Latitude</t>
  </si>
  <si>
    <t>Longitude</t>
  </si>
  <si>
    <t>GPS Accuracy</t>
  </si>
  <si>
    <t>Datum</t>
  </si>
  <si>
    <t>Altitude</t>
  </si>
  <si>
    <t>Flow</t>
  </si>
  <si>
    <t>Water Temp</t>
  </si>
  <si>
    <t>pH</t>
  </si>
  <si>
    <t>EC</t>
  </si>
  <si>
    <t>DO</t>
  </si>
  <si>
    <t>Ca</t>
  </si>
  <si>
    <t>Mg</t>
  </si>
  <si>
    <t>Na</t>
  </si>
  <si>
    <t>K</t>
  </si>
  <si>
    <t>Cl</t>
  </si>
  <si>
    <t>SO4</t>
  </si>
  <si>
    <t>HCO3-lab</t>
  </si>
  <si>
    <t>CO3-lab</t>
  </si>
  <si>
    <t>SiO2</t>
  </si>
  <si>
    <t>Deuterium</t>
  </si>
  <si>
    <t>Oxygen-18</t>
  </si>
  <si>
    <t>Balance</t>
  </si>
  <si>
    <t>Recharge Area</t>
  </si>
  <si>
    <t>site</t>
  </si>
  <si>
    <t>Lab #</t>
  </si>
  <si>
    <t>dec deg</t>
  </si>
  <si>
    <t>(ft)</t>
  </si>
  <si>
    <t>gpm</t>
  </si>
  <si>
    <t>C</t>
  </si>
  <si>
    <t>field</t>
  </si>
  <si>
    <t>mg/l</t>
  </si>
  <si>
    <t>permil</t>
  </si>
  <si>
    <t>Clover Mountains</t>
  </si>
  <si>
    <t>CR-1</t>
  </si>
  <si>
    <t>Garden Spring</t>
  </si>
  <si>
    <t>--</t>
  </si>
  <si>
    <t>WGS 84</t>
  </si>
  <si>
    <t>&lt; 0.1</t>
  </si>
  <si>
    <t>CR-2</t>
  </si>
  <si>
    <t>Unnamed Spring</t>
  </si>
  <si>
    <t>CR-3</t>
  </si>
  <si>
    <t>Kershaw-Ryan Spring #1</t>
  </si>
  <si>
    <t>CR-4</t>
  </si>
  <si>
    <t>Ella Spring</t>
  </si>
  <si>
    <t>Delamar Mountains</t>
  </si>
  <si>
    <t>DR-1</t>
  </si>
  <si>
    <t>Red Rock Spring</t>
  </si>
  <si>
    <t>DR-2</t>
  </si>
  <si>
    <t>Willow Spring (KSV-1)</t>
  </si>
  <si>
    <t>DR-3</t>
  </si>
  <si>
    <t>Boulder Spring (KSV-4)</t>
  </si>
  <si>
    <t>DR-4</t>
  </si>
  <si>
    <t>Kane Springs (KSV-3)</t>
  </si>
  <si>
    <t>DR-5</t>
  </si>
  <si>
    <t>Upper Riggs Spring</t>
  </si>
  <si>
    <t>DR-6</t>
  </si>
  <si>
    <t>Bishop Spring</t>
  </si>
  <si>
    <t>DR-7</t>
  </si>
  <si>
    <t>Lower Indian Spring</t>
  </si>
  <si>
    <t>DR-8</t>
  </si>
  <si>
    <t>Upper Indian Spring</t>
  </si>
  <si>
    <t>DR-9</t>
  </si>
  <si>
    <t>Oak Spring</t>
  </si>
  <si>
    <t>DR-10</t>
  </si>
  <si>
    <t>Narrow Spring</t>
  </si>
  <si>
    <t>DR-11</t>
  </si>
  <si>
    <t>Sawmill Spring West</t>
  </si>
  <si>
    <t>DR-12</t>
  </si>
  <si>
    <t xml:space="preserve">Sawmill Spring </t>
  </si>
  <si>
    <t>DR-13</t>
  </si>
  <si>
    <t>Willow Spring 2 ( South of Oak Springs summit)</t>
  </si>
  <si>
    <t>DR-14</t>
  </si>
  <si>
    <t>Lower Chokecherry Spring</t>
  </si>
  <si>
    <t>DR-15</t>
  </si>
  <si>
    <t>Upper Chokecherry Spring</t>
  </si>
  <si>
    <t>DR-16</t>
  </si>
  <si>
    <t>Unnamed Chokecherry Spring</t>
  </si>
  <si>
    <t>DR-17</t>
  </si>
  <si>
    <t>Buckboard Spring</t>
  </si>
  <si>
    <t>DR-18</t>
  </si>
  <si>
    <t>Cottonwood Spring</t>
  </si>
  <si>
    <t>DR-19</t>
  </si>
  <si>
    <t>Abandoned Spring</t>
  </si>
  <si>
    <t>DR-20</t>
  </si>
  <si>
    <t>Grassy Spring</t>
  </si>
  <si>
    <t>Central Egan Range</t>
  </si>
  <si>
    <t>ER-1</t>
  </si>
  <si>
    <t>Upper Terrace Spring Filtered</t>
  </si>
  <si>
    <t xml:space="preserve">Upper Terrace Spring Raw </t>
  </si>
  <si>
    <t xml:space="preserve">Upper Terrace Spring </t>
  </si>
  <si>
    <t>Upper Terrace WR2 PPT (precipitation)</t>
  </si>
  <si>
    <t>ER-2</t>
  </si>
  <si>
    <t>Water Canyon Spring</t>
  </si>
  <si>
    <t>ER-3</t>
  </si>
  <si>
    <t>Lone Pine Spring</t>
  </si>
  <si>
    <t>ER-4</t>
  </si>
  <si>
    <t>Big Spring</t>
  </si>
  <si>
    <t>South Egan Range</t>
  </si>
  <si>
    <t>ER-5</t>
  </si>
  <si>
    <t>Water Canyon at USGS gage</t>
  </si>
  <si>
    <t>Water Canyon at USGS gage (duplicate sample)</t>
  </si>
  <si>
    <t>Grant Range</t>
  </si>
  <si>
    <t>GR-1</t>
  </si>
  <si>
    <t>Brady Spring</t>
  </si>
  <si>
    <t>&lt;0.2</t>
  </si>
  <si>
    <t>Brady Spring (duplicate sample)</t>
  </si>
  <si>
    <t>Moapa Valley--Muddy River Springs area</t>
  </si>
  <si>
    <t>MV-1</t>
  </si>
  <si>
    <t>Pederson's Warm Spring (M-13)</t>
  </si>
  <si>
    <t xml:space="preserve">Discharge Area </t>
  </si>
  <si>
    <t>MV-2</t>
  </si>
  <si>
    <t>Pederson's East</t>
  </si>
  <si>
    <t>MV-3</t>
  </si>
  <si>
    <t>Baldwin Spring</t>
  </si>
  <si>
    <t>MV-4</t>
  </si>
  <si>
    <t>Muddy Spring at LDS Farm</t>
  </si>
  <si>
    <t>North Pahroc Range</t>
  </si>
  <si>
    <t>PR-1</t>
  </si>
  <si>
    <t>Pahroc Spring</t>
  </si>
  <si>
    <t>PR-2</t>
  </si>
  <si>
    <t>Hamilton Spring</t>
  </si>
  <si>
    <t>PR-3</t>
  </si>
  <si>
    <t>Blackrock Spring</t>
  </si>
  <si>
    <t>PR-4</t>
  </si>
  <si>
    <t>Unnamed Spring--nr Blackrock</t>
  </si>
  <si>
    <t>PR-5</t>
  </si>
  <si>
    <t>Deadman Spring</t>
  </si>
  <si>
    <t>Deadman Spring (duplicate sample)</t>
  </si>
  <si>
    <t>PR-6</t>
  </si>
  <si>
    <t>Little Boulder Spring</t>
  </si>
  <si>
    <t>PR-7</t>
  </si>
  <si>
    <t>Mustang Spring</t>
  </si>
  <si>
    <t>PR-8</t>
  </si>
  <si>
    <t>Rattlesnake Spring</t>
  </si>
  <si>
    <t>Schell Creek Range</t>
  </si>
  <si>
    <t>SC-1</t>
  </si>
  <si>
    <t>Spring Schell Creek 1</t>
  </si>
  <si>
    <t>&lt; 0.2</t>
  </si>
  <si>
    <t>Spring Schell Creek 1 (duplicate sample)</t>
  </si>
  <si>
    <t>SC-2</t>
  </si>
  <si>
    <t>Patterson Pass Spring</t>
  </si>
  <si>
    <t>Patterson Pass Spring (duplicate sample)</t>
  </si>
  <si>
    <t>Patterson Pass Spring WR3 PPT (precipitation)</t>
  </si>
  <si>
    <t>WGS 85</t>
  </si>
  <si>
    <t>Sheep Range</t>
  </si>
  <si>
    <t>SR-1</t>
  </si>
  <si>
    <t>Corn Creek Spring South</t>
  </si>
  <si>
    <t>SR-2</t>
  </si>
  <si>
    <t>Wiregrass Spring</t>
  </si>
  <si>
    <t>Wilson Creek Range</t>
  </si>
  <si>
    <t>WC-1</t>
  </si>
  <si>
    <t>Headwaters Spring</t>
  </si>
  <si>
    <t>WC-2</t>
  </si>
  <si>
    <t>Bailey Spring</t>
  </si>
  <si>
    <t>&lt; 1</t>
  </si>
  <si>
    <t>WC-3</t>
  </si>
  <si>
    <t>Blue Rock Spring</t>
  </si>
  <si>
    <t>WC-4</t>
  </si>
  <si>
    <t>Upper Tower Spring</t>
  </si>
  <si>
    <t>WC-5</t>
  </si>
  <si>
    <t>Unnamed Spring in Miller Canyon</t>
  </si>
  <si>
    <t>WC-6</t>
  </si>
  <si>
    <t>Horsethief Spring</t>
  </si>
  <si>
    <t>White Rock Mountains</t>
  </si>
  <si>
    <t>WM-1</t>
  </si>
  <si>
    <t>Tobe Spring</t>
  </si>
  <si>
    <t>WM-2</t>
  </si>
  <si>
    <t>Tobe Spring 2</t>
  </si>
  <si>
    <t>WM-3</t>
  </si>
  <si>
    <t>Unnamed Spring nr Redd's Cabin Summit</t>
  </si>
  <si>
    <t>WM-4</t>
  </si>
  <si>
    <t>Barrel Spring</t>
  </si>
  <si>
    <t>WM-5</t>
  </si>
  <si>
    <t>Lion Spring</t>
  </si>
  <si>
    <t>WM-6</t>
  </si>
  <si>
    <t>South Monument Spring</t>
  </si>
  <si>
    <t>White Pine Range</t>
  </si>
  <si>
    <t>WP-1</t>
  </si>
  <si>
    <t>Monitoring Spring WR1</t>
  </si>
  <si>
    <t>Monitoring Spring WR1 PPT (precipitation)</t>
  </si>
  <si>
    <t>WP-2</t>
  </si>
  <si>
    <t>Saddle Spring</t>
  </si>
  <si>
    <t>WP-3</t>
  </si>
  <si>
    <t>Unnamed Spring in dry creek bed</t>
  </si>
  <si>
    <t>WP-4</t>
  </si>
  <si>
    <t>Deer Spring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</si>
</sst>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0.0000"/>
    <numFmt numFmtId="167" formatCode="#,##0.00000"/>
  </numFmts>
  <fonts count="5">
    <font>
      <sz val="10"/>
      <name val="Arial"/>
      <family val="0"/>
    </font>
    <font>
      <sz val="10"/>
      <color indexed="8"/>
      <name val="Arial"/>
      <family val="2"/>
    </font>
    <font>
      <sz val="10"/>
      <color indexed="17"/>
      <name val="Arial"/>
      <family val="2"/>
    </font>
    <font>
      <sz val="10"/>
      <color indexed="10"/>
      <name val="Arial"/>
      <family val="2"/>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84">
    <xf numFmtId="0" fontId="0" fillId="0" borderId="0" xfId="0" applyAlignment="1">
      <alignment/>
    </xf>
    <xf numFmtId="0" fontId="0" fillId="0" borderId="0" xfId="0" applyFill="1" applyAlignment="1">
      <alignment horizontal="left"/>
    </xf>
    <xf numFmtId="0" fontId="0" fillId="0" borderId="0" xfId="0" applyFill="1" applyAlignment="1">
      <alignment horizontal="center"/>
    </xf>
    <xf numFmtId="164" fontId="0" fillId="0" borderId="0" xfId="0" applyNumberFormat="1" applyFill="1" applyAlignment="1">
      <alignment horizontal="center"/>
    </xf>
    <xf numFmtId="165" fontId="0" fillId="0" borderId="0" xfId="0" applyNumberFormat="1" applyFill="1" applyAlignment="1">
      <alignment horizontal="center"/>
    </xf>
    <xf numFmtId="1" fontId="0" fillId="0" borderId="0" xfId="0" applyNumberFormat="1" applyFill="1" applyAlignment="1">
      <alignment horizontal="center"/>
    </xf>
    <xf numFmtId="2" fontId="0" fillId="0" borderId="0" xfId="0" applyNumberFormat="1" applyFill="1" applyAlignment="1">
      <alignment horizontal="center"/>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horizontal="left"/>
    </xf>
    <xf numFmtId="0" fontId="0" fillId="0" borderId="0" xfId="0" applyFill="1" applyBorder="1" applyAlignment="1">
      <alignment horizontal="center"/>
    </xf>
    <xf numFmtId="0" fontId="0" fillId="0" borderId="0" xfId="0" applyFill="1" applyBorder="1" applyAlignment="1">
      <alignment horizontal="left"/>
    </xf>
    <xf numFmtId="14" fontId="0" fillId="0" borderId="0" xfId="0" applyNumberFormat="1" applyFill="1" applyBorder="1" applyAlignment="1">
      <alignment horizontal="center"/>
    </xf>
    <xf numFmtId="20" fontId="0" fillId="0" borderId="0" xfId="0" applyNumberFormat="1" applyFont="1" applyFill="1" applyBorder="1" applyAlignment="1">
      <alignment horizontal="center"/>
    </xf>
    <xf numFmtId="164" fontId="0" fillId="0" borderId="0" xfId="0" applyNumberFormat="1" applyFill="1" applyBorder="1" applyAlignment="1">
      <alignment horizontal="center"/>
    </xf>
    <xf numFmtId="165" fontId="0" fillId="0" borderId="0" xfId="0" applyNumberFormat="1" applyFill="1" applyBorder="1" applyAlignment="1">
      <alignment horizontal="center"/>
    </xf>
    <xf numFmtId="1" fontId="0" fillId="0" borderId="0" xfId="0" applyNumberFormat="1" applyFill="1" applyBorder="1" applyAlignment="1">
      <alignment horizontal="center"/>
    </xf>
    <xf numFmtId="2" fontId="0" fillId="0" borderId="0" xfId="0" applyNumberForma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xf>
    <xf numFmtId="14" fontId="0" fillId="0" borderId="0" xfId="0" applyNumberFormat="1" applyFont="1" applyFill="1" applyAlignment="1">
      <alignment horizontal="center"/>
    </xf>
    <xf numFmtId="20" fontId="0" fillId="0" borderId="0" xfId="0" applyNumberFormat="1" applyFont="1" applyFill="1" applyAlignment="1">
      <alignment horizontal="center"/>
    </xf>
    <xf numFmtId="164" fontId="0" fillId="0" borderId="0" xfId="0" applyNumberFormat="1" applyFont="1" applyFill="1" applyAlignment="1">
      <alignment horizontal="center"/>
    </xf>
    <xf numFmtId="0" fontId="0" fillId="0" borderId="0" xfId="0" applyFont="1" applyFill="1" applyAlignment="1" quotePrefix="1">
      <alignment horizontal="center"/>
    </xf>
    <xf numFmtId="165" fontId="0" fillId="0" borderId="0" xfId="0" applyNumberFormat="1" applyFont="1" applyFill="1" applyAlignment="1">
      <alignment horizontal="center"/>
    </xf>
    <xf numFmtId="1" fontId="0" fillId="0" borderId="0" xfId="0" applyNumberFormat="1" applyFont="1" applyFill="1" applyAlignment="1">
      <alignment horizontal="center"/>
    </xf>
    <xf numFmtId="165" fontId="0" fillId="0" borderId="0" xfId="0" applyNumberFormat="1" applyFont="1" applyFill="1" applyAlignment="1" quotePrefix="1">
      <alignment horizontal="center"/>
    </xf>
    <xf numFmtId="2" fontId="0" fillId="0" borderId="0" xfId="0" applyNumberFormat="1" applyFont="1" applyFill="1" applyAlignment="1">
      <alignment horizontal="center"/>
    </xf>
    <xf numFmtId="2" fontId="1" fillId="0" borderId="0" xfId="19" applyNumberFormat="1" applyFont="1" applyFill="1" applyBorder="1" applyAlignment="1" quotePrefix="1">
      <alignment horizontal="center" vertical="top" wrapText="1"/>
      <protection/>
    </xf>
    <xf numFmtId="165" fontId="0" fillId="0" borderId="0" xfId="0" applyNumberFormat="1" applyFont="1" applyFill="1" applyBorder="1" applyAlignment="1">
      <alignment horizontal="center"/>
    </xf>
    <xf numFmtId="2" fontId="1" fillId="0" borderId="0" xfId="19" applyNumberFormat="1" applyFont="1" applyFill="1" applyBorder="1" applyAlignment="1">
      <alignment horizontal="center" vertical="top" wrapText="1"/>
      <protection/>
    </xf>
    <xf numFmtId="49" fontId="0" fillId="0" borderId="0" xfId="0" applyNumberFormat="1" applyFont="1" applyFill="1" applyBorder="1" applyAlignment="1">
      <alignment horizontal="left"/>
    </xf>
    <xf numFmtId="164" fontId="0" fillId="0" borderId="0" xfId="0" applyNumberFormat="1" applyFont="1" applyFill="1" applyAlignment="1">
      <alignment horizontal="right"/>
    </xf>
    <xf numFmtId="1" fontId="0" fillId="0" borderId="0" xfId="0" applyNumberFormat="1" applyFont="1" applyFill="1" applyAlignment="1">
      <alignment horizontal="left"/>
    </xf>
    <xf numFmtId="20" fontId="0" fillId="0" borderId="0" xfId="0" applyNumberFormat="1" applyFont="1" applyFill="1" applyAlignment="1" quotePrefix="1">
      <alignment horizontal="center"/>
    </xf>
    <xf numFmtId="0" fontId="2" fillId="0" borderId="0" xfId="0" applyFont="1" applyFill="1" applyAlignment="1">
      <alignment horizontal="center"/>
    </xf>
    <xf numFmtId="165" fontId="0" fillId="0" borderId="0" xfId="0" applyNumberFormat="1" applyFont="1" applyFill="1" applyBorder="1" applyAlignment="1" quotePrefix="1">
      <alignment horizontal="center"/>
    </xf>
    <xf numFmtId="0" fontId="0" fillId="0" borderId="0" xfId="0" applyFont="1" applyFill="1" applyBorder="1" applyAlignment="1">
      <alignment horizontal="left"/>
    </xf>
    <xf numFmtId="1" fontId="0" fillId="0" borderId="0" xfId="0" applyNumberFormat="1" applyFont="1" applyFill="1" applyAlignment="1" quotePrefix="1">
      <alignment horizontal="center"/>
    </xf>
    <xf numFmtId="2" fontId="0" fillId="0" borderId="0" xfId="0" applyNumberFormat="1" applyFont="1" applyFill="1" applyBorder="1" applyAlignment="1">
      <alignment horizontal="center"/>
    </xf>
    <xf numFmtId="2" fontId="0" fillId="0" borderId="0" xfId="0" applyNumberFormat="1" applyFont="1" applyFill="1" applyAlignment="1" quotePrefix="1">
      <alignment horizontal="center"/>
    </xf>
    <xf numFmtId="14" fontId="0" fillId="0" borderId="0" xfId="0" applyNumberFormat="1" applyFill="1" applyAlignment="1">
      <alignment horizontal="center"/>
    </xf>
    <xf numFmtId="20" fontId="0" fillId="0" borderId="0" xfId="0" applyNumberFormat="1" applyFill="1" applyAlignment="1">
      <alignment horizontal="center"/>
    </xf>
    <xf numFmtId="0" fontId="0" fillId="0" borderId="0" xfId="0" applyFill="1" applyAlignment="1" quotePrefix="1">
      <alignment horizontal="center"/>
    </xf>
    <xf numFmtId="2" fontId="1" fillId="0" borderId="0" xfId="19" applyNumberFormat="1" applyFont="1" applyFill="1" applyBorder="1" applyAlignment="1">
      <alignment horizontal="center" vertical="top" wrapText="1"/>
      <protection/>
    </xf>
    <xf numFmtId="0" fontId="3" fillId="0" borderId="0" xfId="0" applyFont="1" applyFill="1" applyBorder="1" applyAlignment="1">
      <alignment horizontal="left"/>
    </xf>
    <xf numFmtId="165" fontId="0" fillId="0" borderId="0" xfId="0" applyNumberFormat="1" applyFill="1" applyAlignment="1" quotePrefix="1">
      <alignment horizontal="center"/>
    </xf>
    <xf numFmtId="1" fontId="0" fillId="0" borderId="0" xfId="0" applyNumberFormat="1" applyFill="1" applyAlignment="1" quotePrefix="1">
      <alignment horizontal="center"/>
    </xf>
    <xf numFmtId="0" fontId="0" fillId="0" borderId="0" xfId="0" applyFont="1" applyFill="1" applyBorder="1" applyAlignment="1" quotePrefix="1">
      <alignment horizontal="center"/>
    </xf>
    <xf numFmtId="2" fontId="1" fillId="0" borderId="0" xfId="19" applyNumberFormat="1" applyFont="1" applyFill="1" applyBorder="1" applyAlignment="1" quotePrefix="1">
      <alignment horizontal="center" vertical="top" wrapText="1"/>
      <protection/>
    </xf>
    <xf numFmtId="166" fontId="0" fillId="0" borderId="0" xfId="0" applyNumberFormat="1" applyFont="1" applyFill="1" applyAlignment="1">
      <alignment horizontal="center"/>
    </xf>
    <xf numFmtId="166" fontId="0" fillId="0" borderId="0" xfId="0" applyNumberFormat="1" applyFont="1" applyFill="1" applyBorder="1" applyAlignment="1">
      <alignment horizontal="center"/>
    </xf>
    <xf numFmtId="167" fontId="0" fillId="0" borderId="0" xfId="0" applyNumberFormat="1" applyFill="1" applyAlignment="1">
      <alignment/>
    </xf>
    <xf numFmtId="165" fontId="0" fillId="0" borderId="0" xfId="0" applyNumberFormat="1" applyFill="1" applyBorder="1" applyAlignment="1">
      <alignment horizontal="left"/>
    </xf>
    <xf numFmtId="167" fontId="0" fillId="0" borderId="0" xfId="0" applyNumberFormat="1" applyFill="1" applyAlignment="1">
      <alignment horizontal="right"/>
    </xf>
    <xf numFmtId="165" fontId="0" fillId="0" borderId="0" xfId="0" applyNumberFormat="1" applyFill="1" applyBorder="1" applyAlignment="1" quotePrefix="1">
      <alignment horizontal="center"/>
    </xf>
    <xf numFmtId="2" fontId="0" fillId="0" borderId="0" xfId="0" applyNumberFormat="1" applyFill="1" applyBorder="1" applyAlignment="1" quotePrefix="1">
      <alignment horizontal="center"/>
    </xf>
    <xf numFmtId="2" fontId="0" fillId="0" borderId="0" xfId="0" applyNumberFormat="1" applyFill="1" applyAlignment="1" quotePrefix="1">
      <alignment horizontal="center"/>
    </xf>
    <xf numFmtId="14" fontId="0" fillId="0" borderId="0" xfId="0" applyNumberFormat="1" applyFill="1" applyAlignment="1">
      <alignment/>
    </xf>
    <xf numFmtId="165" fontId="0" fillId="0" borderId="0" xfId="0" applyNumberFormat="1" applyFill="1" applyAlignment="1">
      <alignment/>
    </xf>
    <xf numFmtId="1" fontId="0" fillId="0" borderId="0" xfId="0" applyNumberFormat="1" applyFill="1" applyAlignment="1">
      <alignment/>
    </xf>
    <xf numFmtId="2" fontId="0" fillId="0" borderId="0" xfId="0" applyNumberFormat="1" applyFill="1" applyAlignment="1">
      <alignment/>
    </xf>
    <xf numFmtId="0" fontId="4" fillId="0" borderId="0" xfId="0" applyFont="1" applyFill="1" applyAlignment="1">
      <alignment horizontal="left"/>
    </xf>
    <xf numFmtId="0" fontId="4" fillId="0" borderId="0" xfId="0" applyFont="1" applyFill="1" applyAlignment="1">
      <alignment horizontal="center"/>
    </xf>
    <xf numFmtId="14" fontId="4" fillId="0" borderId="0" xfId="0" applyNumberFormat="1" applyFont="1" applyFill="1" applyAlignment="1">
      <alignment horizontal="left"/>
    </xf>
    <xf numFmtId="20" fontId="4" fillId="0" borderId="0" xfId="0" applyNumberFormat="1" applyFont="1" applyFill="1" applyAlignment="1">
      <alignment horizontal="left"/>
    </xf>
    <xf numFmtId="164" fontId="4" fillId="0" borderId="0" xfId="0" applyNumberFormat="1" applyFont="1" applyFill="1" applyAlignment="1">
      <alignment horizontal="center"/>
    </xf>
    <xf numFmtId="165" fontId="4" fillId="0" borderId="0" xfId="0" applyNumberFormat="1" applyFont="1" applyFill="1" applyAlignment="1">
      <alignment horizontal="left"/>
    </xf>
    <xf numFmtId="165" fontId="4" fillId="0" borderId="0" xfId="0" applyNumberFormat="1" applyFont="1" applyFill="1" applyAlignment="1">
      <alignment horizontal="center"/>
    </xf>
    <xf numFmtId="1" fontId="4" fillId="0" borderId="0" xfId="0" applyNumberFormat="1" applyFont="1" applyFill="1" applyAlignment="1">
      <alignment horizontal="center"/>
    </xf>
    <xf numFmtId="2" fontId="4" fillId="0" borderId="0" xfId="0" applyNumberFormat="1" applyFont="1" applyFill="1" applyAlignment="1">
      <alignment horizontal="center"/>
    </xf>
    <xf numFmtId="0" fontId="4" fillId="0" borderId="0" xfId="0" applyFont="1" applyFill="1" applyAlignment="1">
      <alignment/>
    </xf>
    <xf numFmtId="0" fontId="4" fillId="0" borderId="0" xfId="0" applyFont="1" applyFill="1" applyBorder="1" applyAlignment="1">
      <alignment/>
    </xf>
    <xf numFmtId="0" fontId="4" fillId="0" borderId="1" xfId="0" applyFont="1" applyFill="1" applyBorder="1" applyAlignment="1">
      <alignment horizontal="left"/>
    </xf>
    <xf numFmtId="0" fontId="4" fillId="0" borderId="1" xfId="0" applyFont="1" applyFill="1" applyBorder="1" applyAlignment="1">
      <alignment horizontal="center"/>
    </xf>
    <xf numFmtId="14" fontId="4" fillId="0" borderId="1" xfId="0" applyNumberFormat="1" applyFont="1" applyFill="1" applyBorder="1" applyAlignment="1">
      <alignment horizontal="center"/>
    </xf>
    <xf numFmtId="20" fontId="4" fillId="0" borderId="1" xfId="0" applyNumberFormat="1" applyFont="1" applyFill="1" applyBorder="1" applyAlignment="1">
      <alignment horizontal="center"/>
    </xf>
    <xf numFmtId="164" fontId="4" fillId="0" borderId="1" xfId="0" applyNumberFormat="1" applyFont="1" applyFill="1" applyBorder="1" applyAlignment="1">
      <alignment horizontal="center"/>
    </xf>
    <xf numFmtId="165" fontId="4" fillId="0" borderId="1" xfId="0" applyNumberFormat="1" applyFont="1" applyFill="1" applyBorder="1" applyAlignment="1">
      <alignment horizontal="center"/>
    </xf>
    <xf numFmtId="1" fontId="4" fillId="0" borderId="1" xfId="0" applyNumberFormat="1" applyFont="1" applyFill="1" applyBorder="1" applyAlignment="1">
      <alignment horizontal="center"/>
    </xf>
    <xf numFmtId="2" fontId="4" fillId="0" borderId="1" xfId="0" applyNumberFormat="1" applyFont="1" applyFill="1" applyBorder="1" applyAlignment="1">
      <alignment horizontal="center"/>
    </xf>
    <xf numFmtId="49" fontId="4" fillId="0" borderId="0" xfId="0" applyNumberFormat="1" applyFont="1" applyFill="1" applyBorder="1" applyAlignment="1">
      <alignment horizontal="left"/>
    </xf>
    <xf numFmtId="0" fontId="4" fillId="0" borderId="0" xfId="0" applyFont="1" applyFill="1" applyBorder="1" applyAlignment="1">
      <alignment horizontal="lef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92"/>
  <sheetViews>
    <sheetView tabSelected="1" workbookViewId="0" topLeftCell="A1">
      <selection activeCell="A1" sqref="A1"/>
    </sheetView>
  </sheetViews>
  <sheetFormatPr defaultColWidth="9.140625" defaultRowHeight="12.75"/>
  <cols>
    <col min="1" max="1" width="35.421875" style="1" bestFit="1" customWidth="1"/>
    <col min="2" max="2" width="9.7109375" style="7" bestFit="1" customWidth="1"/>
    <col min="3" max="3" width="6.00390625" style="2" customWidth="1"/>
    <col min="4" max="4" width="42.28125" style="7" bestFit="1" customWidth="1"/>
    <col min="5" max="5" width="12.7109375" style="59" bestFit="1" customWidth="1"/>
    <col min="6" max="6" width="13.28125" style="7" bestFit="1" customWidth="1"/>
    <col min="7" max="7" width="9.00390625" style="7" bestFit="1" customWidth="1"/>
    <col min="8" max="8" width="10.140625" style="7" bestFit="1" customWidth="1"/>
    <col min="9" max="9" width="14.00390625" style="7" bestFit="1" customWidth="1"/>
    <col min="10" max="10" width="8.140625" style="7" bestFit="1" customWidth="1"/>
    <col min="11" max="11" width="8.00390625" style="2" bestFit="1" customWidth="1"/>
    <col min="12" max="12" width="6.57421875" style="4" bestFit="1" customWidth="1"/>
    <col min="13" max="13" width="12.140625" style="60" bestFit="1" customWidth="1"/>
    <col min="14" max="14" width="5.00390625" style="60" bestFit="1" customWidth="1"/>
    <col min="15" max="15" width="5.00390625" style="61" bestFit="1" customWidth="1"/>
    <col min="16" max="16" width="5.00390625" style="60" bestFit="1" customWidth="1"/>
    <col min="17" max="17" width="5.57421875" style="60" bestFit="1" customWidth="1"/>
    <col min="18" max="21" width="5.00390625" style="60" bestFit="1" customWidth="1"/>
    <col min="22" max="22" width="5.57421875" style="60" bestFit="1" customWidth="1"/>
    <col min="23" max="23" width="9.421875" style="60" bestFit="1" customWidth="1"/>
    <col min="24" max="24" width="8.140625" style="60" bestFit="1" customWidth="1"/>
    <col min="25" max="25" width="5.28125" style="4" bestFit="1" customWidth="1"/>
    <col min="26" max="26" width="10.421875" style="60" bestFit="1" customWidth="1"/>
    <col min="27" max="27" width="10.57421875" style="62" bestFit="1" customWidth="1"/>
    <col min="28" max="28" width="8.421875" style="62" bestFit="1" customWidth="1"/>
    <col min="29" max="29" width="20.140625" style="1" bestFit="1" customWidth="1"/>
    <col min="30" max="30" width="6.140625" style="7" bestFit="1" customWidth="1"/>
    <col min="31" max="16384" width="9.140625" style="7" customWidth="1"/>
  </cols>
  <sheetData>
    <row r="1" spans="1:31" s="72" customFormat="1" ht="12.75">
      <c r="A1" s="63" t="s">
        <v>0</v>
      </c>
      <c r="B1" s="64" t="s">
        <v>1</v>
      </c>
      <c r="C1" s="64" t="s">
        <v>2</v>
      </c>
      <c r="D1" s="63" t="s">
        <v>3</v>
      </c>
      <c r="E1" s="65" t="s">
        <v>4</v>
      </c>
      <c r="F1" s="66" t="s">
        <v>5</v>
      </c>
      <c r="G1" s="67" t="s">
        <v>6</v>
      </c>
      <c r="H1" s="67" t="s">
        <v>7</v>
      </c>
      <c r="I1" s="68" t="s">
        <v>8</v>
      </c>
      <c r="J1" s="69" t="s">
        <v>9</v>
      </c>
      <c r="K1" s="70" t="s">
        <v>10</v>
      </c>
      <c r="L1" s="69" t="s">
        <v>11</v>
      </c>
      <c r="M1" s="69" t="s">
        <v>12</v>
      </c>
      <c r="N1" s="69" t="s">
        <v>13</v>
      </c>
      <c r="O1" s="70" t="s">
        <v>14</v>
      </c>
      <c r="P1" s="69" t="s">
        <v>15</v>
      </c>
      <c r="Q1" s="69" t="s">
        <v>16</v>
      </c>
      <c r="R1" s="69" t="s">
        <v>17</v>
      </c>
      <c r="S1" s="69" t="s">
        <v>18</v>
      </c>
      <c r="T1" s="69" t="s">
        <v>19</v>
      </c>
      <c r="U1" s="69" t="s">
        <v>20</v>
      </c>
      <c r="V1" s="69" t="s">
        <v>21</v>
      </c>
      <c r="W1" s="69" t="s">
        <v>22</v>
      </c>
      <c r="X1" s="69" t="s">
        <v>23</v>
      </c>
      <c r="Y1" s="69" t="s">
        <v>24</v>
      </c>
      <c r="Z1" s="69" t="s">
        <v>25</v>
      </c>
      <c r="AA1" s="71" t="s">
        <v>26</v>
      </c>
      <c r="AB1" s="71" t="s">
        <v>27</v>
      </c>
      <c r="AC1" s="63" t="s">
        <v>28</v>
      </c>
      <c r="AE1" s="73"/>
    </row>
    <row r="2" spans="1:31" s="72" customFormat="1" ht="12.75">
      <c r="A2" s="74"/>
      <c r="B2" s="75" t="s">
        <v>29</v>
      </c>
      <c r="C2" s="75" t="s">
        <v>30</v>
      </c>
      <c r="D2" s="74"/>
      <c r="E2" s="76"/>
      <c r="F2" s="77"/>
      <c r="G2" s="78" t="s">
        <v>31</v>
      </c>
      <c r="H2" s="78" t="s">
        <v>31</v>
      </c>
      <c r="I2" s="79" t="s">
        <v>32</v>
      </c>
      <c r="J2" s="79"/>
      <c r="K2" s="80" t="s">
        <v>32</v>
      </c>
      <c r="L2" s="79" t="s">
        <v>33</v>
      </c>
      <c r="M2" s="79" t="s">
        <v>34</v>
      </c>
      <c r="N2" s="79" t="s">
        <v>35</v>
      </c>
      <c r="O2" s="80" t="s">
        <v>35</v>
      </c>
      <c r="P2" s="79" t="s">
        <v>36</v>
      </c>
      <c r="Q2" s="79" t="s">
        <v>36</v>
      </c>
      <c r="R2" s="79" t="s">
        <v>36</v>
      </c>
      <c r="S2" s="79" t="s">
        <v>36</v>
      </c>
      <c r="T2" s="79" t="s">
        <v>36</v>
      </c>
      <c r="U2" s="79" t="s">
        <v>36</v>
      </c>
      <c r="V2" s="79" t="s">
        <v>36</v>
      </c>
      <c r="W2" s="79" t="s">
        <v>36</v>
      </c>
      <c r="X2" s="79" t="s">
        <v>36</v>
      </c>
      <c r="Y2" s="79" t="s">
        <v>36</v>
      </c>
      <c r="Z2" s="79" t="s">
        <v>37</v>
      </c>
      <c r="AA2" s="81" t="s">
        <v>37</v>
      </c>
      <c r="AB2" s="81"/>
      <c r="AC2" s="74"/>
      <c r="AE2" s="73"/>
    </row>
    <row r="3" spans="1:31" ht="12.75">
      <c r="A3" s="63" t="s">
        <v>38</v>
      </c>
      <c r="B3" s="10"/>
      <c r="C3" s="10"/>
      <c r="D3" s="11"/>
      <c r="E3" s="12"/>
      <c r="F3" s="13"/>
      <c r="G3" s="14"/>
      <c r="H3" s="14"/>
      <c r="I3" s="15"/>
      <c r="J3" s="15"/>
      <c r="K3" s="16"/>
      <c r="L3" s="15"/>
      <c r="M3" s="15"/>
      <c r="N3" s="15"/>
      <c r="O3" s="16"/>
      <c r="P3" s="15"/>
      <c r="Q3" s="15"/>
      <c r="R3" s="15"/>
      <c r="S3" s="15"/>
      <c r="T3" s="15"/>
      <c r="U3" s="15"/>
      <c r="V3" s="15"/>
      <c r="W3" s="15"/>
      <c r="X3" s="15"/>
      <c r="Y3" s="15"/>
      <c r="Z3" s="15"/>
      <c r="AA3" s="17"/>
      <c r="AB3" s="17"/>
      <c r="AC3" s="11"/>
      <c r="AE3" s="8"/>
    </row>
    <row r="4" spans="1:30" s="20" customFormat="1" ht="12.75">
      <c r="A4" s="9" t="s">
        <v>39</v>
      </c>
      <c r="B4" s="18"/>
      <c r="C4" s="19">
        <v>58500</v>
      </c>
      <c r="D4" s="20" t="s">
        <v>40</v>
      </c>
      <c r="E4" s="21">
        <v>38001</v>
      </c>
      <c r="F4" s="22">
        <v>0.6666666666666666</v>
      </c>
      <c r="G4" s="23">
        <v>37.26425</v>
      </c>
      <c r="H4" s="23">
        <v>114.28869</v>
      </c>
      <c r="I4" s="24" t="s">
        <v>41</v>
      </c>
      <c r="J4" s="25" t="s">
        <v>42</v>
      </c>
      <c r="K4" s="18">
        <v>4800</v>
      </c>
      <c r="L4" s="25" t="s">
        <v>43</v>
      </c>
      <c r="M4" s="25">
        <v>8.8</v>
      </c>
      <c r="N4" s="25">
        <v>7.06</v>
      </c>
      <c r="O4" s="26">
        <v>1033</v>
      </c>
      <c r="P4" s="25">
        <v>6.5</v>
      </c>
      <c r="Q4" s="27" t="s">
        <v>41</v>
      </c>
      <c r="R4" s="27" t="s">
        <v>41</v>
      </c>
      <c r="S4" s="27" t="s">
        <v>41</v>
      </c>
      <c r="T4" s="27" t="s">
        <v>41</v>
      </c>
      <c r="U4" s="27" t="s">
        <v>41</v>
      </c>
      <c r="V4" s="27" t="s">
        <v>41</v>
      </c>
      <c r="W4" s="27" t="s">
        <v>41</v>
      </c>
      <c r="X4" s="27" t="s">
        <v>41</v>
      </c>
      <c r="Y4" s="27" t="s">
        <v>41</v>
      </c>
      <c r="Z4" s="25">
        <v>-87</v>
      </c>
      <c r="AA4" s="28">
        <v>-11.54</v>
      </c>
      <c r="AB4" s="29" t="s">
        <v>41</v>
      </c>
      <c r="AC4" s="9" t="s">
        <v>38</v>
      </c>
      <c r="AD4" s="28">
        <f aca="true" t="shared" si="0" ref="AD4:AD13">IF(N4&lt;8.3,0,IF(N4&gt;=8.3,X4))</f>
        <v>0</v>
      </c>
    </row>
    <row r="5" spans="1:30" s="20" customFormat="1" ht="12.75">
      <c r="A5" s="9" t="s">
        <v>44</v>
      </c>
      <c r="B5" s="18"/>
      <c r="C5" s="19">
        <v>58501</v>
      </c>
      <c r="D5" s="20" t="s">
        <v>45</v>
      </c>
      <c r="E5" s="21">
        <v>38001</v>
      </c>
      <c r="F5" s="22">
        <v>0.7083333333333334</v>
      </c>
      <c r="G5" s="23">
        <v>37.27654</v>
      </c>
      <c r="H5" s="23">
        <v>114.30744</v>
      </c>
      <c r="I5" s="24" t="s">
        <v>41</v>
      </c>
      <c r="J5" s="25" t="s">
        <v>42</v>
      </c>
      <c r="K5" s="18">
        <v>5000</v>
      </c>
      <c r="L5" s="25">
        <v>0.07925162</v>
      </c>
      <c r="M5" s="25">
        <v>3.3</v>
      </c>
      <c r="N5" s="25">
        <v>7.09</v>
      </c>
      <c r="O5" s="26">
        <v>885</v>
      </c>
      <c r="P5" s="25">
        <v>4.9</v>
      </c>
      <c r="Q5" s="30">
        <v>126</v>
      </c>
      <c r="R5" s="30">
        <v>22.6</v>
      </c>
      <c r="S5" s="30">
        <v>56.6</v>
      </c>
      <c r="T5" s="30">
        <v>1.51</v>
      </c>
      <c r="U5" s="30">
        <v>14.8</v>
      </c>
      <c r="V5" s="30">
        <v>157</v>
      </c>
      <c r="W5" s="30">
        <v>401</v>
      </c>
      <c r="X5" s="25">
        <v>0</v>
      </c>
      <c r="Y5" s="30">
        <v>35.4</v>
      </c>
      <c r="Z5" s="25">
        <v>-88</v>
      </c>
      <c r="AA5" s="28">
        <v>-12.2</v>
      </c>
      <c r="AB5" s="31">
        <f>100*(((W5/61.017)+((U5/35.453)+((V5*2)/96.06)+(X5*2/60.024))-((S5/22.9885)+(T5/39.0983)+((Q5*2)/40.078)+((R5*2)/24.305)))/(((W5/61.017)+((U5/35.453))+((V5*2)/96.06)+(AD5*2/60.024)+((S5/22.9885)+(T5/39.0983)+((Q5*2)/40.078)+((R5*2)/24.305)))))</f>
        <v>-1.8653495505359163</v>
      </c>
      <c r="AC5" s="9" t="s">
        <v>38</v>
      </c>
      <c r="AD5" s="28">
        <f t="shared" si="0"/>
        <v>0</v>
      </c>
    </row>
    <row r="6" spans="1:30" s="20" customFormat="1" ht="12.75">
      <c r="A6" s="9" t="s">
        <v>46</v>
      </c>
      <c r="B6" s="18"/>
      <c r="C6" s="19">
        <v>59701</v>
      </c>
      <c r="D6" s="20" t="s">
        <v>47</v>
      </c>
      <c r="E6" s="21">
        <v>38073</v>
      </c>
      <c r="F6" s="22">
        <v>0.4166666666666667</v>
      </c>
      <c r="G6" s="23">
        <v>37.59028</v>
      </c>
      <c r="H6" s="23">
        <v>114.5201</v>
      </c>
      <c r="I6" s="24" t="s">
        <v>41</v>
      </c>
      <c r="J6" s="25" t="s">
        <v>42</v>
      </c>
      <c r="K6" s="26">
        <v>4400</v>
      </c>
      <c r="L6" s="25">
        <v>0.5</v>
      </c>
      <c r="M6" s="25">
        <v>20</v>
      </c>
      <c r="N6" s="25">
        <v>8.4</v>
      </c>
      <c r="O6" s="26">
        <v>249</v>
      </c>
      <c r="P6" s="25">
        <v>6.5</v>
      </c>
      <c r="Q6" s="30">
        <v>24.2</v>
      </c>
      <c r="R6" s="30">
        <v>2.66</v>
      </c>
      <c r="S6" s="30">
        <v>26.5</v>
      </c>
      <c r="T6" s="30">
        <v>4.38</v>
      </c>
      <c r="U6" s="30">
        <v>6.3</v>
      </c>
      <c r="V6" s="30">
        <v>4.4</v>
      </c>
      <c r="W6" s="30">
        <v>140</v>
      </c>
      <c r="X6" s="25">
        <v>0</v>
      </c>
      <c r="Y6" s="30">
        <v>46.1</v>
      </c>
      <c r="Z6" s="25">
        <v>-95.1</v>
      </c>
      <c r="AA6" s="28">
        <v>-13.11</v>
      </c>
      <c r="AB6" s="31">
        <f>100*(((W6/61.017)+((U6/35.453)+((V6*2)/96.06)+(X6*2/60.024))-((S6/22.9885)+(T6/39.0983)+((Q6*2)/40.078)+((R6*2)/24.305)))/(((W6/61.017)+((U6/35.453))+((V6*2)/96.06)+(AD6*2/60.024)+((S6/22.9885)+(T6/39.0983)+((Q6*2)/40.078)+((R6*2)/24.305)))))</f>
        <v>-2.4272562661241275</v>
      </c>
      <c r="AC6" s="9" t="s">
        <v>38</v>
      </c>
      <c r="AD6" s="28">
        <f t="shared" si="0"/>
        <v>0</v>
      </c>
    </row>
    <row r="7" spans="1:30" s="20" customFormat="1" ht="12.75">
      <c r="A7" s="9" t="s">
        <v>48</v>
      </c>
      <c r="B7" s="18"/>
      <c r="C7" s="19">
        <v>59702</v>
      </c>
      <c r="D7" s="20" t="s">
        <v>49</v>
      </c>
      <c r="E7" s="21">
        <v>38073</v>
      </c>
      <c r="F7" s="22">
        <v>0.75</v>
      </c>
      <c r="G7" s="23">
        <v>37.49072</v>
      </c>
      <c r="H7" s="23">
        <v>114.44835</v>
      </c>
      <c r="I7" s="24" t="s">
        <v>41</v>
      </c>
      <c r="J7" s="25" t="s">
        <v>42</v>
      </c>
      <c r="K7" s="26">
        <v>6000</v>
      </c>
      <c r="L7" s="25">
        <v>2</v>
      </c>
      <c r="M7" s="25">
        <v>7.5</v>
      </c>
      <c r="N7" s="25">
        <v>7.7</v>
      </c>
      <c r="O7" s="26">
        <v>269</v>
      </c>
      <c r="P7" s="25">
        <v>3.6</v>
      </c>
      <c r="Q7" s="30">
        <v>44.2</v>
      </c>
      <c r="R7" s="30">
        <v>8.55</v>
      </c>
      <c r="S7" s="30">
        <v>11.1</v>
      </c>
      <c r="T7" s="30">
        <v>1.84</v>
      </c>
      <c r="U7" s="30">
        <v>7</v>
      </c>
      <c r="V7" s="30">
        <v>8.8</v>
      </c>
      <c r="W7" s="30">
        <v>170</v>
      </c>
      <c r="X7" s="25">
        <v>0</v>
      </c>
      <c r="Y7" s="30">
        <v>27.1</v>
      </c>
      <c r="Z7" s="25">
        <v>-95.8</v>
      </c>
      <c r="AA7" s="28">
        <v>-12.56</v>
      </c>
      <c r="AB7" s="31">
        <f>100*(((W7/61.017)+((U7/35.453)+((V7*2)/96.06)+(X7*2/60.024))-((S7/22.9885)+(T7/39.0983)+((Q7*2)/40.078)+((R7*2)/24.305)))/(((W7/61.017)+((U7/35.453))+((V7*2)/96.06)+(AD7*2/60.024)+((S7/22.9885)+(T7/39.0983)+((Q7*2)/40.078)+((R7*2)/24.305)))))</f>
        <v>-4.12351100258909</v>
      </c>
      <c r="AC7" s="9" t="s">
        <v>38</v>
      </c>
      <c r="AD7" s="28">
        <f t="shared" si="0"/>
        <v>0</v>
      </c>
    </row>
    <row r="8" spans="1:30" s="20" customFormat="1" ht="12.75">
      <c r="A8" s="82" t="s">
        <v>50</v>
      </c>
      <c r="B8" s="18"/>
      <c r="C8" s="19"/>
      <c r="E8" s="21"/>
      <c r="F8" s="22"/>
      <c r="G8" s="23"/>
      <c r="H8" s="23"/>
      <c r="I8" s="24"/>
      <c r="J8" s="25"/>
      <c r="K8" s="26"/>
      <c r="L8" s="25"/>
      <c r="M8" s="25"/>
      <c r="N8" s="25"/>
      <c r="O8" s="26"/>
      <c r="P8" s="25"/>
      <c r="Q8" s="30"/>
      <c r="R8" s="30"/>
      <c r="S8" s="30"/>
      <c r="T8" s="30"/>
      <c r="U8" s="30"/>
      <c r="V8" s="30"/>
      <c r="W8" s="30"/>
      <c r="X8" s="25"/>
      <c r="Y8" s="30"/>
      <c r="Z8" s="25"/>
      <c r="AA8" s="28"/>
      <c r="AB8" s="31"/>
      <c r="AC8" s="9"/>
      <c r="AD8" s="28"/>
    </row>
    <row r="9" spans="1:30" s="20" customFormat="1" ht="12.75" customHeight="1">
      <c r="A9" s="9" t="s">
        <v>51</v>
      </c>
      <c r="B9" s="18"/>
      <c r="C9" s="19">
        <v>58495</v>
      </c>
      <c r="D9" s="9" t="s">
        <v>52</v>
      </c>
      <c r="E9" s="21">
        <v>37996</v>
      </c>
      <c r="F9" s="22">
        <v>0.625</v>
      </c>
      <c r="G9" s="33">
        <v>37.56698</v>
      </c>
      <c r="H9" s="23">
        <v>114.7532</v>
      </c>
      <c r="I9" s="27" t="s">
        <v>41</v>
      </c>
      <c r="J9" s="25" t="s">
        <v>42</v>
      </c>
      <c r="K9" s="26">
        <v>6100</v>
      </c>
      <c r="L9" s="25" t="s">
        <v>43</v>
      </c>
      <c r="M9" s="25">
        <v>10</v>
      </c>
      <c r="N9" s="25">
        <v>7.32</v>
      </c>
      <c r="O9" s="26">
        <v>596</v>
      </c>
      <c r="P9" s="27" t="s">
        <v>41</v>
      </c>
      <c r="Q9" s="30">
        <v>85.4</v>
      </c>
      <c r="R9" s="30">
        <v>13.3</v>
      </c>
      <c r="S9" s="30">
        <v>28.4</v>
      </c>
      <c r="T9" s="30">
        <v>2.4</v>
      </c>
      <c r="U9" s="30">
        <v>15.7</v>
      </c>
      <c r="V9" s="30">
        <v>16.3</v>
      </c>
      <c r="W9" s="30">
        <v>332</v>
      </c>
      <c r="X9" s="25">
        <v>0</v>
      </c>
      <c r="Y9" s="30">
        <v>41.1</v>
      </c>
      <c r="Z9" s="25">
        <v>-95</v>
      </c>
      <c r="AA9" s="28">
        <v>-12.3</v>
      </c>
      <c r="AB9" s="31">
        <f>100*(((W9/61.017)+((U9/35.453)+((V9*2)/96.06)+(X9*2/60.024))-((S9/22.9885)+(T9/39.0983)+((Q9*2)/40.078)+((R9*2)/24.305)))/(((W9/61.017)+((U9/35.453))+((V9*2)/96.06)+(X9*2/60.024)+((S9/22.9885)+(T9/39.0983)+((Q9*2)/40.078)+((R9*2)/24.305)))))</f>
        <v>-3.336237447771247</v>
      </c>
      <c r="AC9" s="32" t="s">
        <v>50</v>
      </c>
      <c r="AD9" s="28">
        <f t="shared" si="0"/>
        <v>0</v>
      </c>
    </row>
    <row r="10" spans="1:30" s="20" customFormat="1" ht="12.75">
      <c r="A10" s="9" t="s">
        <v>53</v>
      </c>
      <c r="B10" s="18"/>
      <c r="C10" s="19">
        <v>58489</v>
      </c>
      <c r="D10" s="34" t="s">
        <v>54</v>
      </c>
      <c r="E10" s="21">
        <v>37998</v>
      </c>
      <c r="F10" s="22">
        <v>0.625</v>
      </c>
      <c r="G10" s="23">
        <v>37.09277777777778</v>
      </c>
      <c r="H10" s="23">
        <v>114.831111111111</v>
      </c>
      <c r="I10" s="27" t="s">
        <v>41</v>
      </c>
      <c r="J10" s="25" t="s">
        <v>42</v>
      </c>
      <c r="K10" s="18">
        <v>3500</v>
      </c>
      <c r="L10" s="27" t="s">
        <v>41</v>
      </c>
      <c r="M10" s="25">
        <v>9.3</v>
      </c>
      <c r="N10" s="25">
        <v>7.52</v>
      </c>
      <c r="O10" s="26">
        <v>369</v>
      </c>
      <c r="P10" s="25">
        <v>8.3</v>
      </c>
      <c r="Q10" s="30">
        <v>18.2</v>
      </c>
      <c r="R10" s="30">
        <v>3.17</v>
      </c>
      <c r="S10" s="30">
        <v>55.9</v>
      </c>
      <c r="T10" s="30">
        <v>2.24</v>
      </c>
      <c r="U10" s="30">
        <v>21.3</v>
      </c>
      <c r="V10" s="30">
        <v>33.5</v>
      </c>
      <c r="W10" s="30">
        <v>131</v>
      </c>
      <c r="X10" s="25">
        <v>0</v>
      </c>
      <c r="Y10" s="30">
        <v>67.3</v>
      </c>
      <c r="Z10" s="25">
        <v>-88</v>
      </c>
      <c r="AA10" s="28">
        <v>-11.57</v>
      </c>
      <c r="AB10" s="31">
        <f aca="true" t="shared" si="1" ref="AB10:AB29">100*(((W10/61.017)+((U10/35.453)+((V10*2)/96.06)+(X10*2/60.024))-((S10/22.9885)+(T10/39.0983)+((Q10*2)/40.078)+((R10*2)/24.305)))/(((W10/61.017)+((U10/35.453))+((V10*2)/96.06)+(X10*2/60.024)+((S10/22.9885)+(T10/39.0983)+((Q10*2)/40.078)+((R10*2)/24.305)))))</f>
        <v>-2.9958704672981553</v>
      </c>
      <c r="AC10" s="32" t="s">
        <v>50</v>
      </c>
      <c r="AD10" s="28">
        <f t="shared" si="0"/>
        <v>0</v>
      </c>
    </row>
    <row r="11" spans="1:30" s="20" customFormat="1" ht="12.75">
      <c r="A11" s="9" t="s">
        <v>55</v>
      </c>
      <c r="B11" s="18"/>
      <c r="C11" s="19">
        <v>58491</v>
      </c>
      <c r="D11" s="34" t="s">
        <v>56</v>
      </c>
      <c r="E11" s="21">
        <v>37999</v>
      </c>
      <c r="F11" s="35">
        <v>0.5833333333333334</v>
      </c>
      <c r="G11" s="23">
        <v>37.41861111111111</v>
      </c>
      <c r="H11" s="23">
        <v>114.640555555556</v>
      </c>
      <c r="I11" s="27" t="s">
        <v>41</v>
      </c>
      <c r="J11" s="25" t="s">
        <v>42</v>
      </c>
      <c r="K11" s="18">
        <v>5084</v>
      </c>
      <c r="L11" s="27" t="s">
        <v>41</v>
      </c>
      <c r="M11" s="25">
        <v>5</v>
      </c>
      <c r="N11" s="25">
        <v>7.36</v>
      </c>
      <c r="O11" s="26">
        <v>179</v>
      </c>
      <c r="P11" s="25">
        <v>8.8</v>
      </c>
      <c r="Q11" s="30">
        <v>19.4</v>
      </c>
      <c r="R11" s="30">
        <v>4.46</v>
      </c>
      <c r="S11" s="30">
        <v>11.4</v>
      </c>
      <c r="T11" s="30">
        <v>0.26</v>
      </c>
      <c r="U11" s="30">
        <v>6.6</v>
      </c>
      <c r="V11" s="30">
        <v>5.7</v>
      </c>
      <c r="W11" s="30">
        <v>88.9</v>
      </c>
      <c r="X11" s="25">
        <v>0</v>
      </c>
      <c r="Y11" s="30">
        <v>42.8</v>
      </c>
      <c r="Z11" s="25">
        <v>-91</v>
      </c>
      <c r="AA11" s="28">
        <v>-12.6</v>
      </c>
      <c r="AB11" s="31">
        <f t="shared" si="1"/>
        <v>-2.107421672678998</v>
      </c>
      <c r="AC11" s="32" t="s">
        <v>50</v>
      </c>
      <c r="AD11" s="28">
        <f t="shared" si="0"/>
        <v>0</v>
      </c>
    </row>
    <row r="12" spans="1:30" s="20" customFormat="1" ht="12.75">
      <c r="A12" s="9" t="s">
        <v>57</v>
      </c>
      <c r="B12" s="18"/>
      <c r="C12" s="19">
        <v>58490</v>
      </c>
      <c r="D12" s="34" t="s">
        <v>58</v>
      </c>
      <c r="E12" s="21">
        <v>37999</v>
      </c>
      <c r="F12" s="22">
        <v>0.6666666666666666</v>
      </c>
      <c r="G12" s="23">
        <v>37.24984</v>
      </c>
      <c r="H12" s="23">
        <v>114.70957</v>
      </c>
      <c r="I12" s="27" t="s">
        <v>41</v>
      </c>
      <c r="J12" s="25" t="s">
        <v>42</v>
      </c>
      <c r="K12" s="18">
        <v>4275</v>
      </c>
      <c r="L12" s="27">
        <v>1</v>
      </c>
      <c r="M12" s="25">
        <v>14.8</v>
      </c>
      <c r="N12" s="25">
        <v>7.04</v>
      </c>
      <c r="O12" s="26">
        <v>436</v>
      </c>
      <c r="P12" s="25">
        <v>5.2</v>
      </c>
      <c r="Q12" s="30">
        <v>49</v>
      </c>
      <c r="R12" s="30">
        <v>13.6</v>
      </c>
      <c r="S12" s="30">
        <v>20.3</v>
      </c>
      <c r="T12" s="30">
        <v>1.36</v>
      </c>
      <c r="U12" s="30">
        <v>17.6</v>
      </c>
      <c r="V12" s="30">
        <v>15.1</v>
      </c>
      <c r="W12" s="30">
        <v>214</v>
      </c>
      <c r="X12" s="25">
        <v>0</v>
      </c>
      <c r="Y12" s="30">
        <v>64.5</v>
      </c>
      <c r="Z12" s="25">
        <v>-87</v>
      </c>
      <c r="AA12" s="28">
        <v>-11.88</v>
      </c>
      <c r="AB12" s="31">
        <f t="shared" si="1"/>
        <v>-1.8651747503163385</v>
      </c>
      <c r="AC12" s="32" t="s">
        <v>50</v>
      </c>
      <c r="AD12" s="28">
        <f t="shared" si="0"/>
        <v>0</v>
      </c>
    </row>
    <row r="13" spans="1:30" s="20" customFormat="1" ht="12.75">
      <c r="A13" s="9" t="s">
        <v>59</v>
      </c>
      <c r="B13" s="36"/>
      <c r="C13" s="19">
        <v>58492</v>
      </c>
      <c r="D13" s="34" t="s">
        <v>60</v>
      </c>
      <c r="E13" s="21">
        <v>37999</v>
      </c>
      <c r="F13" s="22">
        <v>0.4166666666666667</v>
      </c>
      <c r="G13" s="23">
        <v>37.36833333333333</v>
      </c>
      <c r="H13" s="23">
        <v>114.647777777778</v>
      </c>
      <c r="I13" s="27" t="s">
        <v>41</v>
      </c>
      <c r="J13" s="25" t="s">
        <v>42</v>
      </c>
      <c r="K13" s="18">
        <v>5163</v>
      </c>
      <c r="L13" s="27">
        <v>30</v>
      </c>
      <c r="M13" s="25">
        <v>10.1</v>
      </c>
      <c r="N13" s="25">
        <v>7.3</v>
      </c>
      <c r="O13" s="26">
        <v>494</v>
      </c>
      <c r="P13" s="25">
        <v>4.4</v>
      </c>
      <c r="Q13" s="30">
        <v>64.7</v>
      </c>
      <c r="R13" s="30">
        <v>15.9</v>
      </c>
      <c r="S13" s="30">
        <v>19.4</v>
      </c>
      <c r="T13" s="30">
        <v>0.02</v>
      </c>
      <c r="U13" s="30">
        <v>17.5</v>
      </c>
      <c r="V13" s="30">
        <v>12</v>
      </c>
      <c r="W13" s="30">
        <v>274</v>
      </c>
      <c r="X13" s="25">
        <v>0</v>
      </c>
      <c r="Y13" s="30">
        <v>57.8</v>
      </c>
      <c r="Z13" s="25">
        <v>-87</v>
      </c>
      <c r="AA13" s="28">
        <v>-11.9</v>
      </c>
      <c r="AB13" s="31">
        <f t="shared" si="1"/>
        <v>-1.389305018960207</v>
      </c>
      <c r="AC13" s="32" t="s">
        <v>50</v>
      </c>
      <c r="AD13" s="28">
        <f t="shared" si="0"/>
        <v>0</v>
      </c>
    </row>
    <row r="14" spans="1:30" s="20" customFormat="1" ht="12.75">
      <c r="A14" s="9" t="s">
        <v>59</v>
      </c>
      <c r="B14" s="36"/>
      <c r="C14" s="19">
        <v>60082</v>
      </c>
      <c r="D14" s="20" t="s">
        <v>60</v>
      </c>
      <c r="E14" s="21">
        <v>38106</v>
      </c>
      <c r="F14" s="22">
        <v>0.5034722222222222</v>
      </c>
      <c r="G14" s="23">
        <v>37.36833333333333</v>
      </c>
      <c r="H14" s="23">
        <v>114.647777777778</v>
      </c>
      <c r="I14" s="27" t="s">
        <v>41</v>
      </c>
      <c r="J14" s="25" t="s">
        <v>42</v>
      </c>
      <c r="K14" s="18">
        <v>5163</v>
      </c>
      <c r="L14" s="27">
        <v>30</v>
      </c>
      <c r="M14" s="25">
        <v>16.9</v>
      </c>
      <c r="N14" s="25">
        <v>7.99</v>
      </c>
      <c r="O14" s="26">
        <v>452</v>
      </c>
      <c r="P14" s="27">
        <v>10.9</v>
      </c>
      <c r="Q14" s="15">
        <v>57.6</v>
      </c>
      <c r="R14" s="15">
        <v>15.9</v>
      </c>
      <c r="S14" s="15">
        <v>17.6</v>
      </c>
      <c r="T14" s="15">
        <v>3.36</v>
      </c>
      <c r="U14" s="15">
        <v>16.5</v>
      </c>
      <c r="V14" s="15">
        <v>12.7</v>
      </c>
      <c r="W14" s="15">
        <v>256</v>
      </c>
      <c r="X14" s="25">
        <v>0</v>
      </c>
      <c r="Y14" s="15">
        <v>48.8</v>
      </c>
      <c r="Z14" s="25">
        <v>-86.6</v>
      </c>
      <c r="AA14" s="28">
        <v>-11.95</v>
      </c>
      <c r="AB14" s="31">
        <f t="shared" si="1"/>
        <v>-1.0937107320562711</v>
      </c>
      <c r="AC14" s="32" t="s">
        <v>50</v>
      </c>
      <c r="AD14" s="28">
        <f>IF(N14&lt;8.3,0,IF(N14&gt;=8.3,#REF!))</f>
        <v>0</v>
      </c>
    </row>
    <row r="15" spans="1:29" s="20" customFormat="1" ht="12.75">
      <c r="A15" s="9" t="s">
        <v>61</v>
      </c>
      <c r="B15" s="18"/>
      <c r="C15" s="19">
        <v>58493</v>
      </c>
      <c r="D15" s="34" t="s">
        <v>62</v>
      </c>
      <c r="E15" s="21">
        <v>38000</v>
      </c>
      <c r="F15" s="22">
        <v>0.59375</v>
      </c>
      <c r="G15" s="23">
        <v>37.31444</v>
      </c>
      <c r="H15" s="23">
        <v>114.67239</v>
      </c>
      <c r="I15" s="37" t="s">
        <v>41</v>
      </c>
      <c r="J15" s="25" t="s">
        <v>42</v>
      </c>
      <c r="K15" s="19">
        <v>5632</v>
      </c>
      <c r="L15" s="37">
        <v>0.8</v>
      </c>
      <c r="M15" s="25">
        <v>17.5</v>
      </c>
      <c r="N15" s="25">
        <v>7.04</v>
      </c>
      <c r="O15" s="26">
        <v>557</v>
      </c>
      <c r="P15" s="25">
        <v>6.3</v>
      </c>
      <c r="Q15" s="30">
        <v>68</v>
      </c>
      <c r="R15" s="30">
        <v>24.1</v>
      </c>
      <c r="S15" s="30">
        <v>17.1</v>
      </c>
      <c r="T15" s="30">
        <v>0.92</v>
      </c>
      <c r="U15" s="30">
        <v>13.4</v>
      </c>
      <c r="V15" s="30">
        <v>14.5</v>
      </c>
      <c r="W15" s="30">
        <v>332</v>
      </c>
      <c r="X15" s="30">
        <v>0</v>
      </c>
      <c r="Y15" s="30">
        <v>54.8</v>
      </c>
      <c r="Z15" s="25">
        <v>-88</v>
      </c>
      <c r="AA15" s="28">
        <v>-11.67</v>
      </c>
      <c r="AB15" s="31">
        <f t="shared" si="1"/>
        <v>-0.18694176608117394</v>
      </c>
      <c r="AC15" s="32" t="s">
        <v>50</v>
      </c>
    </row>
    <row r="16" spans="1:30" s="20" customFormat="1" ht="12.75">
      <c r="A16" s="9" t="s">
        <v>63</v>
      </c>
      <c r="B16" s="18"/>
      <c r="C16" s="19">
        <v>58498</v>
      </c>
      <c r="D16" s="20" t="s">
        <v>64</v>
      </c>
      <c r="E16" s="21">
        <v>38000</v>
      </c>
      <c r="F16" s="22">
        <v>0.6875</v>
      </c>
      <c r="G16" s="23">
        <v>37.45006</v>
      </c>
      <c r="H16" s="23">
        <v>114.6573</v>
      </c>
      <c r="I16" s="27" t="s">
        <v>41</v>
      </c>
      <c r="J16" s="25" t="s">
        <v>42</v>
      </c>
      <c r="K16" s="18">
        <v>5846</v>
      </c>
      <c r="L16" s="27">
        <v>0.1</v>
      </c>
      <c r="M16" s="25">
        <v>21.4</v>
      </c>
      <c r="N16" s="25">
        <v>8.3</v>
      </c>
      <c r="O16" s="26">
        <v>389</v>
      </c>
      <c r="P16" s="25">
        <v>3.6</v>
      </c>
      <c r="Q16" s="30">
        <v>1.9</v>
      </c>
      <c r="R16" s="30">
        <v>0.17</v>
      </c>
      <c r="S16" s="30">
        <v>95.1</v>
      </c>
      <c r="T16" s="30">
        <v>0.8</v>
      </c>
      <c r="U16" s="30">
        <v>12.1</v>
      </c>
      <c r="V16" s="30">
        <v>10.4</v>
      </c>
      <c r="W16" s="30">
        <v>221</v>
      </c>
      <c r="X16" s="25">
        <v>0</v>
      </c>
      <c r="Y16" s="30">
        <v>56.2</v>
      </c>
      <c r="Z16" s="25">
        <v>-96</v>
      </c>
      <c r="AA16" s="28">
        <v>-12.62</v>
      </c>
      <c r="AB16" s="31">
        <f t="shared" si="1"/>
        <v>-1.0223509387518739</v>
      </c>
      <c r="AC16" s="32" t="s">
        <v>50</v>
      </c>
      <c r="AD16" s="28">
        <f aca="true" t="shared" si="2" ref="AD16:AD37">IF(N16&lt;8.3,0,IF(N16&gt;=8.3,X16))</f>
        <v>0</v>
      </c>
    </row>
    <row r="17" spans="1:30" s="20" customFormat="1" ht="12.75">
      <c r="A17" s="9" t="s">
        <v>65</v>
      </c>
      <c r="B17" s="18"/>
      <c r="C17" s="19">
        <v>58499</v>
      </c>
      <c r="D17" s="20" t="s">
        <v>66</v>
      </c>
      <c r="E17" s="21">
        <v>38000</v>
      </c>
      <c r="F17" s="22">
        <v>0.7083333333333334</v>
      </c>
      <c r="G17" s="23">
        <v>37.45202</v>
      </c>
      <c r="H17" s="23">
        <v>114.65831</v>
      </c>
      <c r="I17" s="27" t="s">
        <v>41</v>
      </c>
      <c r="J17" s="25" t="s">
        <v>42</v>
      </c>
      <c r="K17" s="18">
        <v>5846</v>
      </c>
      <c r="L17" s="27" t="s">
        <v>41</v>
      </c>
      <c r="M17" s="25">
        <v>11.7</v>
      </c>
      <c r="N17" s="25">
        <v>7.31</v>
      </c>
      <c r="O17" s="26">
        <v>541</v>
      </c>
      <c r="P17" s="25">
        <v>3.6</v>
      </c>
      <c r="Q17" s="30">
        <v>68</v>
      </c>
      <c r="R17" s="30">
        <v>19.3</v>
      </c>
      <c r="S17" s="30">
        <v>23.9</v>
      </c>
      <c r="T17" s="30">
        <v>0.34</v>
      </c>
      <c r="U17" s="30">
        <v>9.1</v>
      </c>
      <c r="V17" s="30">
        <v>13</v>
      </c>
      <c r="W17" s="30">
        <v>319</v>
      </c>
      <c r="X17" s="25">
        <v>0</v>
      </c>
      <c r="Y17" s="30">
        <v>53.4</v>
      </c>
      <c r="Z17" s="25">
        <v>-88</v>
      </c>
      <c r="AA17" s="28">
        <v>-11.46</v>
      </c>
      <c r="AB17" s="31">
        <f t="shared" si="1"/>
        <v>-2.3290640573285533</v>
      </c>
      <c r="AC17" s="32" t="s">
        <v>50</v>
      </c>
      <c r="AD17" s="28">
        <f t="shared" si="2"/>
        <v>0</v>
      </c>
    </row>
    <row r="18" spans="1:30" s="20" customFormat="1" ht="12.75">
      <c r="A18" s="9" t="s">
        <v>67</v>
      </c>
      <c r="B18" s="18"/>
      <c r="C18" s="19">
        <v>58502</v>
      </c>
      <c r="D18" s="20" t="s">
        <v>68</v>
      </c>
      <c r="E18" s="21">
        <v>38002</v>
      </c>
      <c r="F18" s="22">
        <v>0.5</v>
      </c>
      <c r="G18" s="20">
        <v>37.60547</v>
      </c>
      <c r="H18" s="18">
        <v>114.71015</v>
      </c>
      <c r="I18" s="27" t="s">
        <v>41</v>
      </c>
      <c r="J18" s="25" t="s">
        <v>42</v>
      </c>
      <c r="K18" s="18">
        <v>4729</v>
      </c>
      <c r="L18" s="27" t="s">
        <v>41</v>
      </c>
      <c r="M18" s="25">
        <v>10.5</v>
      </c>
      <c r="N18" s="25">
        <v>7.05</v>
      </c>
      <c r="O18" s="26">
        <v>632</v>
      </c>
      <c r="P18" s="25">
        <v>7.1</v>
      </c>
      <c r="Q18" s="30">
        <v>84.9</v>
      </c>
      <c r="R18" s="30">
        <v>16.5</v>
      </c>
      <c r="S18" s="30">
        <v>64.1</v>
      </c>
      <c r="T18" s="30">
        <v>1.97</v>
      </c>
      <c r="U18" s="30">
        <v>41.1</v>
      </c>
      <c r="V18" s="30">
        <v>34.2</v>
      </c>
      <c r="W18" s="30">
        <v>355</v>
      </c>
      <c r="X18" s="25">
        <v>0</v>
      </c>
      <c r="Y18" s="30">
        <v>56.5</v>
      </c>
      <c r="Z18" s="25">
        <v>-90</v>
      </c>
      <c r="AA18" s="28">
        <v>-11.87</v>
      </c>
      <c r="AB18" s="31">
        <f t="shared" si="1"/>
        <v>-4.613603846457502</v>
      </c>
      <c r="AC18" s="32" t="s">
        <v>50</v>
      </c>
      <c r="AD18" s="28">
        <f t="shared" si="2"/>
        <v>0</v>
      </c>
    </row>
    <row r="19" spans="1:30" s="20" customFormat="1" ht="12.75">
      <c r="A19" s="9" t="s">
        <v>69</v>
      </c>
      <c r="B19" s="18"/>
      <c r="C19" s="19">
        <v>59683</v>
      </c>
      <c r="D19" s="20" t="s">
        <v>70</v>
      </c>
      <c r="E19" s="21">
        <v>38068</v>
      </c>
      <c r="F19" s="22">
        <v>0.4930555555555556</v>
      </c>
      <c r="G19" s="23">
        <v>37.36729</v>
      </c>
      <c r="H19" s="23">
        <v>114.67807</v>
      </c>
      <c r="I19" s="27" t="s">
        <v>41</v>
      </c>
      <c r="J19" s="25" t="s">
        <v>42</v>
      </c>
      <c r="K19" s="26">
        <v>6200</v>
      </c>
      <c r="L19" s="25">
        <v>0.1</v>
      </c>
      <c r="M19" s="25">
        <v>9.9</v>
      </c>
      <c r="N19" s="25">
        <v>7.2</v>
      </c>
      <c r="O19" s="26">
        <v>451</v>
      </c>
      <c r="P19" s="25">
        <v>5.8</v>
      </c>
      <c r="Q19" s="30">
        <v>61.9</v>
      </c>
      <c r="R19" s="30">
        <v>12.7</v>
      </c>
      <c r="S19" s="30">
        <v>17.7</v>
      </c>
      <c r="T19" s="30">
        <v>1.87</v>
      </c>
      <c r="U19" s="30">
        <v>17.9</v>
      </c>
      <c r="V19" s="30">
        <v>20.8</v>
      </c>
      <c r="W19" s="30">
        <v>228</v>
      </c>
      <c r="X19" s="25">
        <v>0</v>
      </c>
      <c r="Y19" s="30">
        <v>47.2</v>
      </c>
      <c r="Z19" s="25">
        <v>-92.5</v>
      </c>
      <c r="AA19" s="28">
        <v>-12.47</v>
      </c>
      <c r="AB19" s="31">
        <f t="shared" si="1"/>
        <v>-2.8794409219551165</v>
      </c>
      <c r="AC19" s="32" t="s">
        <v>50</v>
      </c>
      <c r="AD19" s="28">
        <f t="shared" si="2"/>
        <v>0</v>
      </c>
    </row>
    <row r="20" spans="1:30" s="20" customFormat="1" ht="12.75">
      <c r="A20" s="9" t="s">
        <v>71</v>
      </c>
      <c r="B20" s="18"/>
      <c r="C20" s="19">
        <v>59684</v>
      </c>
      <c r="D20" s="20" t="s">
        <v>72</v>
      </c>
      <c r="E20" s="21">
        <v>38068</v>
      </c>
      <c r="F20" s="22">
        <v>0.5972222222222222</v>
      </c>
      <c r="G20" s="23">
        <v>37.36734</v>
      </c>
      <c r="H20" s="23">
        <v>114.69749</v>
      </c>
      <c r="I20" s="27" t="s">
        <v>41</v>
      </c>
      <c r="J20" s="25" t="s">
        <v>42</v>
      </c>
      <c r="K20" s="26">
        <v>6200</v>
      </c>
      <c r="L20" s="25" t="s">
        <v>43</v>
      </c>
      <c r="M20" s="25">
        <v>9.7</v>
      </c>
      <c r="N20" s="25">
        <v>6.5</v>
      </c>
      <c r="O20" s="26">
        <v>252</v>
      </c>
      <c r="P20" s="25">
        <v>6.6</v>
      </c>
      <c r="Q20" s="30">
        <v>33.9</v>
      </c>
      <c r="R20" s="30">
        <v>4.55</v>
      </c>
      <c r="S20" s="30">
        <v>12.1</v>
      </c>
      <c r="T20" s="30">
        <v>2</v>
      </c>
      <c r="U20" s="30">
        <v>7.4</v>
      </c>
      <c r="V20" s="30">
        <v>7</v>
      </c>
      <c r="W20" s="30">
        <v>146</v>
      </c>
      <c r="X20" s="25">
        <v>0</v>
      </c>
      <c r="Y20" s="30">
        <v>36.8</v>
      </c>
      <c r="Z20" s="25">
        <v>-91.8</v>
      </c>
      <c r="AA20" s="28">
        <v>-12.86</v>
      </c>
      <c r="AB20" s="31">
        <f t="shared" si="1"/>
        <v>1.9223671378933378</v>
      </c>
      <c r="AC20" s="32" t="s">
        <v>50</v>
      </c>
      <c r="AD20" s="28">
        <f t="shared" si="2"/>
        <v>0</v>
      </c>
    </row>
    <row r="21" spans="1:30" s="20" customFormat="1" ht="12.75">
      <c r="A21" s="9" t="s">
        <v>73</v>
      </c>
      <c r="B21" s="18"/>
      <c r="C21" s="19">
        <v>59685</v>
      </c>
      <c r="D21" s="20" t="s">
        <v>74</v>
      </c>
      <c r="E21" s="21">
        <v>38068</v>
      </c>
      <c r="F21" s="22">
        <v>0.6458333333333334</v>
      </c>
      <c r="G21" s="23">
        <v>37.36762</v>
      </c>
      <c r="H21" s="23">
        <v>114.69708</v>
      </c>
      <c r="I21" s="27" t="s">
        <v>41</v>
      </c>
      <c r="J21" s="25" t="s">
        <v>42</v>
      </c>
      <c r="K21" s="26">
        <v>6200</v>
      </c>
      <c r="L21" s="25">
        <v>1</v>
      </c>
      <c r="M21" s="25">
        <v>10.3</v>
      </c>
      <c r="N21" s="25">
        <v>6.9</v>
      </c>
      <c r="O21" s="26">
        <v>409</v>
      </c>
      <c r="P21" s="25">
        <v>10.3</v>
      </c>
      <c r="Q21" s="30">
        <v>56.2</v>
      </c>
      <c r="R21" s="30">
        <v>10.4</v>
      </c>
      <c r="S21" s="30">
        <v>18.9</v>
      </c>
      <c r="T21" s="30">
        <v>2.18</v>
      </c>
      <c r="U21" s="30">
        <v>16.6</v>
      </c>
      <c r="V21" s="30">
        <v>19</v>
      </c>
      <c r="W21" s="30">
        <v>220</v>
      </c>
      <c r="X21" s="25">
        <v>0</v>
      </c>
      <c r="Y21" s="30">
        <v>41.7</v>
      </c>
      <c r="Z21" s="25">
        <v>-88.7</v>
      </c>
      <c r="AA21" s="28">
        <v>-12.58</v>
      </c>
      <c r="AB21" s="31">
        <f t="shared" si="1"/>
        <v>-0.764522496034016</v>
      </c>
      <c r="AC21" s="32" t="s">
        <v>50</v>
      </c>
      <c r="AD21" s="28">
        <f t="shared" si="2"/>
        <v>0</v>
      </c>
    </row>
    <row r="22" spans="1:30" s="20" customFormat="1" ht="12.75">
      <c r="A22" s="9" t="s">
        <v>75</v>
      </c>
      <c r="B22" s="18"/>
      <c r="C22" s="19">
        <v>59693</v>
      </c>
      <c r="D22" s="20" t="s">
        <v>76</v>
      </c>
      <c r="E22" s="21">
        <v>38071</v>
      </c>
      <c r="F22" s="22">
        <v>0.5416666666666666</v>
      </c>
      <c r="G22" s="23">
        <v>37.55653</v>
      </c>
      <c r="H22" s="23">
        <v>114.69773</v>
      </c>
      <c r="I22" s="27" t="s">
        <v>41</v>
      </c>
      <c r="J22" s="25" t="s">
        <v>42</v>
      </c>
      <c r="K22" s="26">
        <v>6400</v>
      </c>
      <c r="L22" s="25">
        <v>0.125</v>
      </c>
      <c r="M22" s="25">
        <v>13.7</v>
      </c>
      <c r="N22" s="25">
        <v>7.4</v>
      </c>
      <c r="O22" s="26">
        <v>479</v>
      </c>
      <c r="P22" s="25">
        <v>2.5</v>
      </c>
      <c r="Q22" s="30">
        <v>59.4</v>
      </c>
      <c r="R22" s="30">
        <v>14.7</v>
      </c>
      <c r="S22" s="30">
        <v>25.5</v>
      </c>
      <c r="T22" s="30">
        <v>1.79</v>
      </c>
      <c r="U22" s="30">
        <v>13.6</v>
      </c>
      <c r="V22" s="30">
        <v>15.2</v>
      </c>
      <c r="W22" s="30">
        <v>274</v>
      </c>
      <c r="X22" s="25">
        <v>0</v>
      </c>
      <c r="Y22" s="30">
        <v>55.7</v>
      </c>
      <c r="Z22" s="25">
        <v>-91.2</v>
      </c>
      <c r="AA22" s="28">
        <v>-11.69</v>
      </c>
      <c r="AB22" s="31">
        <f t="shared" si="1"/>
        <v>-1.3142496939272927</v>
      </c>
      <c r="AC22" s="32" t="s">
        <v>50</v>
      </c>
      <c r="AD22" s="28">
        <f t="shared" si="2"/>
        <v>0</v>
      </c>
    </row>
    <row r="23" spans="1:30" s="20" customFormat="1" ht="12.75">
      <c r="A23" s="9" t="s">
        <v>77</v>
      </c>
      <c r="B23" s="18"/>
      <c r="C23" s="19">
        <v>59694</v>
      </c>
      <c r="D23" s="20" t="s">
        <v>78</v>
      </c>
      <c r="E23" s="21">
        <v>38071</v>
      </c>
      <c r="F23" s="22">
        <v>0.6875</v>
      </c>
      <c r="G23" s="23">
        <v>37.53721</v>
      </c>
      <c r="H23" s="23">
        <v>114.69709</v>
      </c>
      <c r="I23" s="27" t="s">
        <v>41</v>
      </c>
      <c r="J23" s="25" t="s">
        <v>42</v>
      </c>
      <c r="K23" s="26">
        <v>6400</v>
      </c>
      <c r="L23" s="25">
        <v>0.25</v>
      </c>
      <c r="M23" s="25">
        <v>6.4</v>
      </c>
      <c r="N23" s="25">
        <v>7.7</v>
      </c>
      <c r="O23" s="26">
        <v>539</v>
      </c>
      <c r="P23" s="25">
        <v>7.3</v>
      </c>
      <c r="Q23" s="30">
        <v>73.2</v>
      </c>
      <c r="R23" s="30">
        <v>15.2</v>
      </c>
      <c r="S23" s="30">
        <v>26.7</v>
      </c>
      <c r="T23" s="30">
        <v>1.55</v>
      </c>
      <c r="U23" s="30">
        <v>19.4</v>
      </c>
      <c r="V23" s="30">
        <v>25</v>
      </c>
      <c r="W23" s="30">
        <v>296</v>
      </c>
      <c r="X23" s="25">
        <v>0</v>
      </c>
      <c r="Y23" s="30">
        <v>53.4</v>
      </c>
      <c r="Z23" s="25">
        <v>-98.4</v>
      </c>
      <c r="AA23" s="28">
        <v>-12.98</v>
      </c>
      <c r="AB23" s="31">
        <f t="shared" si="1"/>
        <v>-1.5463295307106961</v>
      </c>
      <c r="AC23" s="32" t="s">
        <v>50</v>
      </c>
      <c r="AD23" s="28">
        <f t="shared" si="2"/>
        <v>0</v>
      </c>
    </row>
    <row r="24" spans="1:30" s="20" customFormat="1" ht="12.75">
      <c r="A24" s="9" t="s">
        <v>79</v>
      </c>
      <c r="B24" s="18"/>
      <c r="C24" s="19">
        <v>59695</v>
      </c>
      <c r="D24" s="20" t="s">
        <v>80</v>
      </c>
      <c r="E24" s="21">
        <v>38071</v>
      </c>
      <c r="F24" s="22">
        <v>0.7083333333333334</v>
      </c>
      <c r="G24" s="23">
        <v>37.53746</v>
      </c>
      <c r="H24" s="23">
        <v>114.69833</v>
      </c>
      <c r="I24" s="27" t="s">
        <v>41</v>
      </c>
      <c r="J24" s="25" t="s">
        <v>42</v>
      </c>
      <c r="K24" s="26">
        <v>6400</v>
      </c>
      <c r="L24" s="25">
        <v>0.25</v>
      </c>
      <c r="M24" s="25">
        <v>9.3</v>
      </c>
      <c r="N24" s="25">
        <v>8</v>
      </c>
      <c r="O24" s="26">
        <v>406</v>
      </c>
      <c r="P24" s="25">
        <v>7.3</v>
      </c>
      <c r="Q24" s="30">
        <v>53</v>
      </c>
      <c r="R24" s="30">
        <v>10.6</v>
      </c>
      <c r="S24" s="30">
        <v>23.2</v>
      </c>
      <c r="T24" s="30">
        <v>1.23</v>
      </c>
      <c r="U24" s="30">
        <v>13.6</v>
      </c>
      <c r="V24" s="30">
        <v>16.7</v>
      </c>
      <c r="W24" s="30">
        <v>219</v>
      </c>
      <c r="X24" s="25">
        <v>0</v>
      </c>
      <c r="Y24" s="30">
        <v>50</v>
      </c>
      <c r="Z24" s="25">
        <v>-98.9</v>
      </c>
      <c r="AA24" s="28">
        <v>-12.96</v>
      </c>
      <c r="AB24" s="31">
        <f t="shared" si="1"/>
        <v>-2.672618965150719</v>
      </c>
      <c r="AC24" s="32" t="s">
        <v>50</v>
      </c>
      <c r="AD24" s="28">
        <f t="shared" si="2"/>
        <v>0</v>
      </c>
    </row>
    <row r="25" spans="1:30" s="20" customFormat="1" ht="12.75">
      <c r="A25" s="9" t="s">
        <v>81</v>
      </c>
      <c r="B25" s="18"/>
      <c r="C25" s="19">
        <v>59696</v>
      </c>
      <c r="D25" s="20" t="s">
        <v>82</v>
      </c>
      <c r="E25" s="21">
        <v>38071</v>
      </c>
      <c r="F25" s="22">
        <v>0.75</v>
      </c>
      <c r="G25" s="23">
        <v>37.53905</v>
      </c>
      <c r="H25" s="23">
        <v>114.70312</v>
      </c>
      <c r="I25" s="27" t="s">
        <v>41</v>
      </c>
      <c r="J25" s="25" t="s">
        <v>42</v>
      </c>
      <c r="K25" s="26">
        <v>6500</v>
      </c>
      <c r="L25" s="27" t="s">
        <v>41</v>
      </c>
      <c r="M25" s="25">
        <v>11.8</v>
      </c>
      <c r="N25" s="25">
        <v>7.2</v>
      </c>
      <c r="O25" s="26">
        <v>165</v>
      </c>
      <c r="P25" s="25">
        <v>6.2</v>
      </c>
      <c r="Q25" s="30">
        <v>23.9</v>
      </c>
      <c r="R25" s="30">
        <v>5.86</v>
      </c>
      <c r="S25" s="30">
        <v>9.31</v>
      </c>
      <c r="T25" s="30">
        <v>1.43</v>
      </c>
      <c r="U25" s="30">
        <v>3.5</v>
      </c>
      <c r="V25" s="30">
        <v>7.9</v>
      </c>
      <c r="W25" s="30">
        <v>109</v>
      </c>
      <c r="X25" s="25">
        <v>0</v>
      </c>
      <c r="Y25" s="30">
        <v>48.6</v>
      </c>
      <c r="Z25" s="25">
        <v>-98.1</v>
      </c>
      <c r="AA25" s="28">
        <v>-12.54</v>
      </c>
      <c r="AB25" s="31">
        <f t="shared" si="1"/>
        <v>-1.604621167186704</v>
      </c>
      <c r="AC25" s="32" t="s">
        <v>50</v>
      </c>
      <c r="AD25" s="28">
        <f t="shared" si="2"/>
        <v>0</v>
      </c>
    </row>
    <row r="26" spans="1:30" s="20" customFormat="1" ht="12.75">
      <c r="A26" s="9" t="s">
        <v>83</v>
      </c>
      <c r="B26" s="18"/>
      <c r="C26" s="19">
        <v>59697</v>
      </c>
      <c r="D26" s="20" t="s">
        <v>84</v>
      </c>
      <c r="E26" s="21">
        <v>38072</v>
      </c>
      <c r="F26" s="22">
        <v>0.4166666666666667</v>
      </c>
      <c r="G26" s="23">
        <v>37.58886</v>
      </c>
      <c r="H26" s="23">
        <v>114.63111</v>
      </c>
      <c r="I26" s="27" t="s">
        <v>41</v>
      </c>
      <c r="J26" s="25" t="s">
        <v>42</v>
      </c>
      <c r="K26" s="26">
        <v>5500</v>
      </c>
      <c r="L26" s="25" t="s">
        <v>43</v>
      </c>
      <c r="M26" s="25">
        <v>14.7</v>
      </c>
      <c r="N26" s="25">
        <v>7.7</v>
      </c>
      <c r="O26" s="26">
        <v>350</v>
      </c>
      <c r="P26" s="25">
        <v>7.1</v>
      </c>
      <c r="Q26" s="30">
        <v>45.1</v>
      </c>
      <c r="R26" s="30">
        <v>8.31</v>
      </c>
      <c r="S26" s="30">
        <v>17.3</v>
      </c>
      <c r="T26" s="30">
        <v>2.05</v>
      </c>
      <c r="U26" s="30">
        <v>13.9</v>
      </c>
      <c r="V26" s="30">
        <v>10.6</v>
      </c>
      <c r="W26" s="30">
        <v>182</v>
      </c>
      <c r="X26" s="25">
        <v>0</v>
      </c>
      <c r="Y26" s="30">
        <v>45.5</v>
      </c>
      <c r="Z26" s="25">
        <v>-88.2</v>
      </c>
      <c r="AA26" s="28">
        <v>-11.71</v>
      </c>
      <c r="AB26" s="31">
        <f t="shared" si="1"/>
        <v>-1.961355489698244</v>
      </c>
      <c r="AC26" s="32" t="s">
        <v>50</v>
      </c>
      <c r="AD26" s="28">
        <f t="shared" si="2"/>
        <v>0</v>
      </c>
    </row>
    <row r="27" spans="1:30" s="20" customFormat="1" ht="12.75">
      <c r="A27" s="9" t="s">
        <v>85</v>
      </c>
      <c r="B27" s="18"/>
      <c r="C27" s="19">
        <v>59698</v>
      </c>
      <c r="D27" s="20" t="s">
        <v>86</v>
      </c>
      <c r="E27" s="21">
        <v>38072</v>
      </c>
      <c r="F27" s="22">
        <v>0.5833333333333334</v>
      </c>
      <c r="G27" s="23">
        <v>37.53418</v>
      </c>
      <c r="H27" s="23">
        <v>114.74636</v>
      </c>
      <c r="I27" s="27" t="s">
        <v>41</v>
      </c>
      <c r="J27" s="25" t="s">
        <v>42</v>
      </c>
      <c r="K27" s="26">
        <v>6750</v>
      </c>
      <c r="L27" s="25">
        <v>2</v>
      </c>
      <c r="M27" s="25">
        <v>15.5</v>
      </c>
      <c r="N27" s="25">
        <v>7.1</v>
      </c>
      <c r="O27" s="26">
        <v>554</v>
      </c>
      <c r="P27" s="25">
        <v>2.3</v>
      </c>
      <c r="Q27" s="30">
        <v>80</v>
      </c>
      <c r="R27" s="30">
        <v>9.32</v>
      </c>
      <c r="S27" s="30">
        <v>29.5</v>
      </c>
      <c r="T27" s="30">
        <v>0.7</v>
      </c>
      <c r="U27" s="30">
        <v>17.3</v>
      </c>
      <c r="V27" s="30">
        <v>18.7</v>
      </c>
      <c r="W27" s="30">
        <v>311</v>
      </c>
      <c r="X27" s="25">
        <v>0</v>
      </c>
      <c r="Y27" s="30">
        <v>48.7</v>
      </c>
      <c r="Z27" s="25">
        <v>-96.9</v>
      </c>
      <c r="AA27" s="28">
        <v>-12.87</v>
      </c>
      <c r="AB27" s="31">
        <f t="shared" si="1"/>
        <v>-0.7149363485200604</v>
      </c>
      <c r="AC27" s="32" t="s">
        <v>50</v>
      </c>
      <c r="AD27" s="28">
        <f t="shared" si="2"/>
        <v>0</v>
      </c>
    </row>
    <row r="28" spans="1:30" s="20" customFormat="1" ht="12.75">
      <c r="A28" s="9" t="s">
        <v>87</v>
      </c>
      <c r="B28" s="18"/>
      <c r="C28" s="19">
        <v>59699</v>
      </c>
      <c r="D28" s="20" t="s">
        <v>88</v>
      </c>
      <c r="E28" s="21">
        <v>38072</v>
      </c>
      <c r="F28" s="22">
        <v>0.6875</v>
      </c>
      <c r="G28" s="23">
        <v>37.49914</v>
      </c>
      <c r="H28" s="23">
        <v>114.72889</v>
      </c>
      <c r="I28" s="27" t="s">
        <v>41</v>
      </c>
      <c r="J28" s="25" t="s">
        <v>42</v>
      </c>
      <c r="K28" s="26">
        <v>6600</v>
      </c>
      <c r="L28" s="25" t="s">
        <v>43</v>
      </c>
      <c r="M28" s="25">
        <v>10.2</v>
      </c>
      <c r="N28" s="25">
        <v>7.8</v>
      </c>
      <c r="O28" s="26">
        <v>709</v>
      </c>
      <c r="P28" s="25">
        <v>7.7</v>
      </c>
      <c r="Q28" s="30">
        <v>81</v>
      </c>
      <c r="R28" s="30">
        <v>20</v>
      </c>
      <c r="S28" s="30">
        <v>50</v>
      </c>
      <c r="T28" s="30">
        <v>2.26</v>
      </c>
      <c r="U28" s="30">
        <v>35.2</v>
      </c>
      <c r="V28" s="30">
        <v>41.8</v>
      </c>
      <c r="W28" s="30">
        <v>357</v>
      </c>
      <c r="X28" s="25">
        <v>0</v>
      </c>
      <c r="Y28" s="30">
        <v>27.8</v>
      </c>
      <c r="Z28" s="25">
        <v>-94.5</v>
      </c>
      <c r="AA28" s="28">
        <v>-12.32</v>
      </c>
      <c r="AB28" s="31">
        <f t="shared" si="1"/>
        <v>-1.3220099195086819</v>
      </c>
      <c r="AC28" s="32" t="s">
        <v>50</v>
      </c>
      <c r="AD28" s="28">
        <f t="shared" si="2"/>
        <v>0</v>
      </c>
    </row>
    <row r="29" spans="1:30" s="20" customFormat="1" ht="12.75">
      <c r="A29" s="9" t="s">
        <v>89</v>
      </c>
      <c r="B29" s="18"/>
      <c r="C29" s="19">
        <v>59700</v>
      </c>
      <c r="D29" s="20" t="s">
        <v>90</v>
      </c>
      <c r="E29" s="21">
        <v>38072</v>
      </c>
      <c r="F29" s="22">
        <v>0.7430555555555555</v>
      </c>
      <c r="G29" s="23">
        <v>37.54108</v>
      </c>
      <c r="H29" s="23">
        <v>114.79223</v>
      </c>
      <c r="I29" s="27" t="s">
        <v>41</v>
      </c>
      <c r="J29" s="25" t="s">
        <v>42</v>
      </c>
      <c r="K29" s="26">
        <v>5700</v>
      </c>
      <c r="L29" s="25">
        <v>1</v>
      </c>
      <c r="M29" s="25">
        <v>14.2</v>
      </c>
      <c r="N29" s="25">
        <v>7.5</v>
      </c>
      <c r="O29" s="26">
        <v>801</v>
      </c>
      <c r="P29" s="25">
        <v>5.3</v>
      </c>
      <c r="Q29" s="30">
        <v>111</v>
      </c>
      <c r="R29" s="30">
        <v>19.2</v>
      </c>
      <c r="S29" s="30">
        <v>51</v>
      </c>
      <c r="T29" s="30">
        <v>0.56</v>
      </c>
      <c r="U29" s="30">
        <v>57</v>
      </c>
      <c r="V29" s="30">
        <v>54</v>
      </c>
      <c r="W29" s="30">
        <v>339</v>
      </c>
      <c r="X29" s="25">
        <v>0</v>
      </c>
      <c r="Y29" s="30">
        <v>36.4</v>
      </c>
      <c r="Z29" s="25">
        <v>-90.9</v>
      </c>
      <c r="AA29" s="28">
        <v>-11.23</v>
      </c>
      <c r="AB29" s="31">
        <f t="shared" si="1"/>
        <v>-6.032117520862826</v>
      </c>
      <c r="AC29" s="32" t="s">
        <v>50</v>
      </c>
      <c r="AD29" s="28">
        <f t="shared" si="2"/>
        <v>0</v>
      </c>
    </row>
    <row r="30" spans="1:30" s="20" customFormat="1" ht="12.75">
      <c r="A30" s="83" t="s">
        <v>91</v>
      </c>
      <c r="B30" s="18"/>
      <c r="C30" s="19"/>
      <c r="E30" s="21"/>
      <c r="F30" s="22"/>
      <c r="G30" s="23"/>
      <c r="H30" s="23"/>
      <c r="I30" s="27"/>
      <c r="J30" s="25"/>
      <c r="K30" s="26"/>
      <c r="L30" s="25"/>
      <c r="M30" s="25"/>
      <c r="N30" s="25"/>
      <c r="O30" s="26"/>
      <c r="P30" s="25"/>
      <c r="Q30" s="30"/>
      <c r="R30" s="30"/>
      <c r="S30" s="30"/>
      <c r="T30" s="30"/>
      <c r="U30" s="30"/>
      <c r="V30" s="30"/>
      <c r="W30" s="30"/>
      <c r="X30" s="25"/>
      <c r="Y30" s="30"/>
      <c r="Z30" s="25"/>
      <c r="AA30" s="28"/>
      <c r="AB30" s="31"/>
      <c r="AC30" s="32"/>
      <c r="AD30" s="28"/>
    </row>
    <row r="31" spans="1:30" s="20" customFormat="1" ht="12.75">
      <c r="A31" s="9" t="s">
        <v>92</v>
      </c>
      <c r="B31" s="36"/>
      <c r="C31" s="19">
        <v>57696</v>
      </c>
      <c r="D31" s="9" t="s">
        <v>93</v>
      </c>
      <c r="E31" s="21">
        <v>37907</v>
      </c>
      <c r="F31" s="35">
        <v>0.5944444444444444</v>
      </c>
      <c r="G31" s="23">
        <v>39.08664</v>
      </c>
      <c r="H31" s="23">
        <v>114.92565</v>
      </c>
      <c r="I31" s="26">
        <v>19</v>
      </c>
      <c r="J31" s="25" t="s">
        <v>42</v>
      </c>
      <c r="K31" s="26">
        <v>8747</v>
      </c>
      <c r="L31" s="25">
        <v>2</v>
      </c>
      <c r="M31" s="27" t="s">
        <v>41</v>
      </c>
      <c r="N31" s="27" t="s">
        <v>41</v>
      </c>
      <c r="O31" s="39" t="s">
        <v>41</v>
      </c>
      <c r="P31" s="27" t="s">
        <v>41</v>
      </c>
      <c r="Q31" s="30">
        <v>39.7</v>
      </c>
      <c r="R31" s="30">
        <v>10.9</v>
      </c>
      <c r="S31" s="30">
        <v>4.09</v>
      </c>
      <c r="T31" s="30">
        <v>0.72</v>
      </c>
      <c r="U31" s="30">
        <v>2.1</v>
      </c>
      <c r="V31" s="30">
        <v>7.3</v>
      </c>
      <c r="W31" s="30">
        <v>173</v>
      </c>
      <c r="X31" s="30">
        <v>0</v>
      </c>
      <c r="Y31" s="30">
        <v>11.9</v>
      </c>
      <c r="Z31" s="30">
        <v>-111.3</v>
      </c>
      <c r="AA31" s="40">
        <v>-15.43</v>
      </c>
      <c r="AB31" s="31">
        <f>100*(((W31/61.017)+((U31/35.453)+((V31*2)/96.06)+(X31*2/60.024))-((S31/22.9885)+(T31/39.0983)+((Q31*2)/40.078)+((R31*2)/24.305)))/(((W31/61.017)+((U31/35.453))+((V31*2)/96.06)+(AD31*2/60.024)+((S31/22.9885)+(T31/39.0983)+((Q31*2)/40.078)+((R31*2)/24.305)))))</f>
        <v>-0.4558910640861562</v>
      </c>
      <c r="AC31" s="38" t="s">
        <v>91</v>
      </c>
      <c r="AD31" s="40">
        <f t="shared" si="2"/>
        <v>0</v>
      </c>
    </row>
    <row r="32" spans="1:30" s="20" customFormat="1" ht="12.75">
      <c r="A32" s="9" t="s">
        <v>92</v>
      </c>
      <c r="B32" s="36"/>
      <c r="C32" s="19">
        <v>57697</v>
      </c>
      <c r="D32" s="9" t="s">
        <v>94</v>
      </c>
      <c r="E32" s="21">
        <v>37909</v>
      </c>
      <c r="F32" s="22">
        <v>0.4791666666666667</v>
      </c>
      <c r="G32" s="23">
        <v>39.08664</v>
      </c>
      <c r="H32" s="23">
        <v>114.92565</v>
      </c>
      <c r="I32" s="26">
        <v>19</v>
      </c>
      <c r="J32" s="25" t="s">
        <v>42</v>
      </c>
      <c r="K32" s="26">
        <v>8747</v>
      </c>
      <c r="L32" s="25">
        <v>2</v>
      </c>
      <c r="M32" s="25">
        <v>8.2</v>
      </c>
      <c r="N32" s="25">
        <v>7.1</v>
      </c>
      <c r="O32" s="26">
        <v>280</v>
      </c>
      <c r="P32" s="25">
        <v>5.1</v>
      </c>
      <c r="Q32" s="30">
        <v>39.8</v>
      </c>
      <c r="R32" s="30">
        <v>11</v>
      </c>
      <c r="S32" s="30">
        <v>4.07</v>
      </c>
      <c r="T32" s="30">
        <v>0.72</v>
      </c>
      <c r="U32" s="30">
        <v>2.1</v>
      </c>
      <c r="V32" s="30">
        <v>7.3</v>
      </c>
      <c r="W32" s="30">
        <v>172</v>
      </c>
      <c r="X32" s="25">
        <f>IF(N32&lt;8.3,0,IF(N32&gt;=8.3,N32))</f>
        <v>0</v>
      </c>
      <c r="Y32" s="30">
        <v>12.1</v>
      </c>
      <c r="Z32" s="25">
        <v>-114.9</v>
      </c>
      <c r="AA32" s="28">
        <v>-15.43</v>
      </c>
      <c r="AB32" s="31">
        <f>100*(((W32/61.017)+((U32/35.453)+((V32*2)/96.06)+(X32*2/60.024))-((S32/22.9885)+(T32/39.0983)+((Q32*2)/40.078)+((R32*2)/24.305)))/(((W32/61.017)+((U32/35.453))+((V32*2)/96.06)+(AD32*2/60.024)+((S32/22.9885)+(T32/39.0983)+((Q32*2)/40.078)+((R32*2)/24.305)))))</f>
        <v>-0.9260068672515042</v>
      </c>
      <c r="AC32" s="9" t="s">
        <v>91</v>
      </c>
      <c r="AD32" s="28">
        <f t="shared" si="2"/>
        <v>0</v>
      </c>
    </row>
    <row r="33" spans="1:30" s="20" customFormat="1" ht="12.75">
      <c r="A33" s="9" t="s">
        <v>92</v>
      </c>
      <c r="B33" s="36"/>
      <c r="C33" s="19">
        <v>60080</v>
      </c>
      <c r="D33" s="9" t="s">
        <v>95</v>
      </c>
      <c r="E33" s="21">
        <v>38103</v>
      </c>
      <c r="F33" s="22">
        <v>0.5930555555555556</v>
      </c>
      <c r="G33" s="23">
        <v>39.08664</v>
      </c>
      <c r="H33" s="23">
        <v>114.92565</v>
      </c>
      <c r="I33" s="26">
        <v>19</v>
      </c>
      <c r="J33" s="25" t="s">
        <v>42</v>
      </c>
      <c r="K33" s="26">
        <v>8747</v>
      </c>
      <c r="L33" s="27" t="s">
        <v>41</v>
      </c>
      <c r="M33" s="25">
        <v>7.6</v>
      </c>
      <c r="N33" s="25">
        <v>7.9</v>
      </c>
      <c r="O33" s="26">
        <v>277</v>
      </c>
      <c r="P33" s="27" t="s">
        <v>41</v>
      </c>
      <c r="Q33" s="30">
        <v>40.5</v>
      </c>
      <c r="R33" s="30">
        <v>10.8</v>
      </c>
      <c r="S33" s="30">
        <v>4.25</v>
      </c>
      <c r="T33" s="30">
        <v>0.8</v>
      </c>
      <c r="U33" s="30">
        <v>2.1</v>
      </c>
      <c r="V33" s="30">
        <v>7.1</v>
      </c>
      <c r="W33" s="30">
        <v>172</v>
      </c>
      <c r="X33" s="25">
        <f>IF(N33&lt;8.3,0,IF(N33&gt;=8.3,N33))</f>
        <v>0</v>
      </c>
      <c r="Y33" s="30">
        <v>9.2</v>
      </c>
      <c r="Z33" s="25">
        <v>-111.8</v>
      </c>
      <c r="AA33" s="28">
        <v>-15.44</v>
      </c>
      <c r="AB33" s="41" t="s">
        <v>41</v>
      </c>
      <c r="AC33" s="9" t="s">
        <v>91</v>
      </c>
      <c r="AD33" s="28">
        <f t="shared" si="2"/>
        <v>0</v>
      </c>
    </row>
    <row r="34" spans="1:30" s="20" customFormat="1" ht="12.75">
      <c r="A34" s="9" t="s">
        <v>92</v>
      </c>
      <c r="B34" s="36"/>
      <c r="C34" s="35" t="s">
        <v>41</v>
      </c>
      <c r="D34" s="20" t="s">
        <v>96</v>
      </c>
      <c r="E34" s="21">
        <v>38103</v>
      </c>
      <c r="F34" s="22">
        <v>0.5930555555555556</v>
      </c>
      <c r="G34" s="23">
        <v>39.08664</v>
      </c>
      <c r="H34" s="23">
        <v>114.92565</v>
      </c>
      <c r="I34" s="26">
        <v>19</v>
      </c>
      <c r="J34" s="25" t="s">
        <v>42</v>
      </c>
      <c r="K34" s="26">
        <v>8747</v>
      </c>
      <c r="L34" s="27" t="s">
        <v>41</v>
      </c>
      <c r="M34" s="27" t="s">
        <v>41</v>
      </c>
      <c r="N34" s="27" t="s">
        <v>41</v>
      </c>
      <c r="O34" s="39" t="s">
        <v>41</v>
      </c>
      <c r="P34" s="27" t="s">
        <v>41</v>
      </c>
      <c r="Q34" s="27" t="s">
        <v>41</v>
      </c>
      <c r="R34" s="27" t="s">
        <v>41</v>
      </c>
      <c r="S34" s="27" t="s">
        <v>41</v>
      </c>
      <c r="T34" s="27" t="s">
        <v>41</v>
      </c>
      <c r="U34" s="27" t="s">
        <v>41</v>
      </c>
      <c r="V34" s="27" t="s">
        <v>41</v>
      </c>
      <c r="W34" s="27" t="s">
        <v>41</v>
      </c>
      <c r="X34" s="27" t="s">
        <v>41</v>
      </c>
      <c r="Y34" s="27" t="s">
        <v>41</v>
      </c>
      <c r="Z34" s="25">
        <v>-121.6</v>
      </c>
      <c r="AA34" s="28">
        <v>-16.93</v>
      </c>
      <c r="AB34" s="41" t="s">
        <v>41</v>
      </c>
      <c r="AC34" s="9" t="s">
        <v>91</v>
      </c>
      <c r="AD34" s="28" t="str">
        <f>IF(N34&lt;8.3,0,IF(N34&gt;=8.3,X34))</f>
        <v>--</v>
      </c>
    </row>
    <row r="35" spans="1:30" s="20" customFormat="1" ht="12.75">
      <c r="A35" s="9" t="s">
        <v>97</v>
      </c>
      <c r="B35" s="18"/>
      <c r="C35" s="19">
        <v>57695</v>
      </c>
      <c r="D35" s="9" t="s">
        <v>98</v>
      </c>
      <c r="E35" s="21">
        <v>37908</v>
      </c>
      <c r="F35" s="22">
        <v>0.6215277777777778</v>
      </c>
      <c r="G35" s="23">
        <v>39.00691</v>
      </c>
      <c r="H35" s="23">
        <v>114.91063</v>
      </c>
      <c r="I35" s="26">
        <v>29</v>
      </c>
      <c r="J35" s="25" t="s">
        <v>42</v>
      </c>
      <c r="K35" s="26">
        <v>7660</v>
      </c>
      <c r="L35" s="25">
        <v>50</v>
      </c>
      <c r="M35" s="25">
        <v>8.9</v>
      </c>
      <c r="N35" s="25">
        <v>7.3</v>
      </c>
      <c r="O35" s="26">
        <v>377</v>
      </c>
      <c r="P35" s="25">
        <v>7.9</v>
      </c>
      <c r="Q35" s="30">
        <v>40.1</v>
      </c>
      <c r="R35" s="30">
        <v>11</v>
      </c>
      <c r="S35" s="30">
        <v>4.04</v>
      </c>
      <c r="T35" s="30">
        <v>0.72</v>
      </c>
      <c r="U35" s="30">
        <v>7.3</v>
      </c>
      <c r="V35" s="30">
        <v>1.64</v>
      </c>
      <c r="W35" s="30">
        <v>180</v>
      </c>
      <c r="X35" s="25">
        <f>IF(N35&lt;8.3,0,IF(N35&gt;=8.3,N35))</f>
        <v>0</v>
      </c>
      <c r="Y35" s="30">
        <v>12</v>
      </c>
      <c r="Z35" s="25">
        <v>-114.4</v>
      </c>
      <c r="AA35" s="28">
        <v>-15.6</v>
      </c>
      <c r="AB35" s="31">
        <f>100*(((W35/61.017)+((U35/35.453)+((V35*2)/96.06)+(X35*2/60.024))-((S35/22.9885)+(T35/39.0983)+((Q35*2)/40.078)+((R35*2)/24.305)))/(((W35/61.017)+((U35/35.453))+((V35*2)/96.06)+(AD35*2/60.024)+((S35/22.9885)+(T35/39.0983)+((Q35*2)/40.078)+((R35*2)/24.305)))))</f>
        <v>1.4248977470946516</v>
      </c>
      <c r="AC35" s="9" t="s">
        <v>91</v>
      </c>
      <c r="AD35" s="28">
        <f t="shared" si="2"/>
        <v>0</v>
      </c>
    </row>
    <row r="36" spans="1:30" s="20" customFormat="1" ht="12.75">
      <c r="A36" s="9" t="s">
        <v>99</v>
      </c>
      <c r="B36" s="18"/>
      <c r="C36" s="35" t="s">
        <v>41</v>
      </c>
      <c r="D36" s="9" t="s">
        <v>100</v>
      </c>
      <c r="E36" s="21">
        <v>37907</v>
      </c>
      <c r="F36" s="22">
        <v>0.3888888888888889</v>
      </c>
      <c r="G36" s="23">
        <v>38.89567</v>
      </c>
      <c r="H36" s="23">
        <v>114.90003</v>
      </c>
      <c r="I36" s="26">
        <v>21</v>
      </c>
      <c r="J36" s="25" t="s">
        <v>42</v>
      </c>
      <c r="K36" s="26">
        <v>8126</v>
      </c>
      <c r="L36" s="25">
        <v>0.5</v>
      </c>
      <c r="M36" s="27" t="s">
        <v>41</v>
      </c>
      <c r="N36" s="27" t="s">
        <v>41</v>
      </c>
      <c r="O36" s="39" t="s">
        <v>41</v>
      </c>
      <c r="P36" s="27" t="s">
        <v>41</v>
      </c>
      <c r="Q36" s="27" t="s">
        <v>41</v>
      </c>
      <c r="R36" s="27" t="s">
        <v>41</v>
      </c>
      <c r="S36" s="27" t="s">
        <v>41</v>
      </c>
      <c r="T36" s="27" t="s">
        <v>41</v>
      </c>
      <c r="U36" s="27" t="s">
        <v>41</v>
      </c>
      <c r="V36" s="27" t="s">
        <v>41</v>
      </c>
      <c r="W36" s="27" t="s">
        <v>41</v>
      </c>
      <c r="X36" s="27" t="s">
        <v>41</v>
      </c>
      <c r="Y36" s="27" t="s">
        <v>41</v>
      </c>
      <c r="Z36" s="25">
        <v>-109.2</v>
      </c>
      <c r="AA36" s="28">
        <v>-14.98</v>
      </c>
      <c r="AB36" s="41" t="s">
        <v>41</v>
      </c>
      <c r="AC36" s="9" t="s">
        <v>91</v>
      </c>
      <c r="AD36" s="28" t="str">
        <f t="shared" si="2"/>
        <v>--</v>
      </c>
    </row>
    <row r="37" spans="1:30" s="20" customFormat="1" ht="12.75">
      <c r="A37" s="9" t="s">
        <v>101</v>
      </c>
      <c r="B37" s="18"/>
      <c r="C37" s="35" t="s">
        <v>41</v>
      </c>
      <c r="D37" s="9" t="s">
        <v>102</v>
      </c>
      <c r="E37" s="21">
        <v>37908</v>
      </c>
      <c r="F37" s="22">
        <v>0.4590277777777778</v>
      </c>
      <c r="G37" s="23">
        <v>38.59917</v>
      </c>
      <c r="H37" s="23">
        <v>114.91665</v>
      </c>
      <c r="I37" s="26">
        <v>19</v>
      </c>
      <c r="J37" s="25" t="s">
        <v>42</v>
      </c>
      <c r="K37" s="26">
        <v>7000</v>
      </c>
      <c r="L37" s="25">
        <v>5</v>
      </c>
      <c r="M37" s="25">
        <v>13</v>
      </c>
      <c r="N37" s="25">
        <v>6.5</v>
      </c>
      <c r="O37" s="26">
        <v>268</v>
      </c>
      <c r="P37" s="25">
        <v>5.82</v>
      </c>
      <c r="Q37" s="27" t="s">
        <v>41</v>
      </c>
      <c r="R37" s="27" t="s">
        <v>41</v>
      </c>
      <c r="S37" s="27" t="s">
        <v>41</v>
      </c>
      <c r="T37" s="27" t="s">
        <v>41</v>
      </c>
      <c r="U37" s="27" t="s">
        <v>41</v>
      </c>
      <c r="V37" s="27" t="s">
        <v>41</v>
      </c>
      <c r="W37" s="27" t="s">
        <v>41</v>
      </c>
      <c r="X37" s="27" t="s">
        <v>41</v>
      </c>
      <c r="Y37" s="27" t="s">
        <v>41</v>
      </c>
      <c r="Z37" s="25">
        <v>-104.2</v>
      </c>
      <c r="AA37" s="28">
        <v>-13.92</v>
      </c>
      <c r="AB37" s="41" t="s">
        <v>41</v>
      </c>
      <c r="AC37" s="9" t="s">
        <v>103</v>
      </c>
      <c r="AD37" s="28">
        <f t="shared" si="2"/>
        <v>0</v>
      </c>
    </row>
    <row r="38" spans="1:30" s="20" customFormat="1" ht="12.75">
      <c r="A38" s="9" t="s">
        <v>104</v>
      </c>
      <c r="B38" s="18"/>
      <c r="C38" s="35" t="s">
        <v>41</v>
      </c>
      <c r="D38" s="9" t="s">
        <v>105</v>
      </c>
      <c r="E38" s="21">
        <v>37918</v>
      </c>
      <c r="F38" s="22">
        <v>0.5277777777777778</v>
      </c>
      <c r="G38" s="23">
        <v>39.987</v>
      </c>
      <c r="H38" s="23">
        <v>114.955</v>
      </c>
      <c r="I38" s="26">
        <v>29</v>
      </c>
      <c r="J38" s="25" t="s">
        <v>42</v>
      </c>
      <c r="K38" s="26">
        <v>7660</v>
      </c>
      <c r="L38" s="27" t="s">
        <v>41</v>
      </c>
      <c r="M38" s="27" t="s">
        <v>41</v>
      </c>
      <c r="N38" s="27" t="s">
        <v>41</v>
      </c>
      <c r="O38" s="39" t="s">
        <v>41</v>
      </c>
      <c r="P38" s="27" t="s">
        <v>41</v>
      </c>
      <c r="Q38" s="27" t="s">
        <v>41</v>
      </c>
      <c r="R38" s="27" t="s">
        <v>41</v>
      </c>
      <c r="S38" s="27" t="s">
        <v>41</v>
      </c>
      <c r="T38" s="27" t="s">
        <v>41</v>
      </c>
      <c r="U38" s="27" t="s">
        <v>41</v>
      </c>
      <c r="V38" s="27" t="s">
        <v>41</v>
      </c>
      <c r="W38" s="27" t="s">
        <v>41</v>
      </c>
      <c r="X38" s="27" t="s">
        <v>41</v>
      </c>
      <c r="Y38" s="27" t="s">
        <v>41</v>
      </c>
      <c r="Z38" s="25">
        <v>-109.5</v>
      </c>
      <c r="AA38" s="28">
        <v>-15.41</v>
      </c>
      <c r="AB38" s="41" t="s">
        <v>41</v>
      </c>
      <c r="AC38" s="9" t="s">
        <v>91</v>
      </c>
      <c r="AD38" s="28" t="str">
        <f>IF(N38&lt;8.3,0,IF(N38&gt;=8.3,X38))</f>
        <v>--</v>
      </c>
    </row>
    <row r="39" spans="1:30" s="20" customFormat="1" ht="12.75">
      <c r="A39" s="9" t="s">
        <v>104</v>
      </c>
      <c r="B39" s="18"/>
      <c r="C39" s="35" t="s">
        <v>41</v>
      </c>
      <c r="D39" s="9" t="s">
        <v>106</v>
      </c>
      <c r="E39" s="21">
        <v>37918</v>
      </c>
      <c r="F39" s="22">
        <v>0.5277777777777778</v>
      </c>
      <c r="G39" s="23">
        <v>39.987</v>
      </c>
      <c r="H39" s="23">
        <v>114.955</v>
      </c>
      <c r="I39" s="26">
        <v>29</v>
      </c>
      <c r="J39" s="25" t="s">
        <v>42</v>
      </c>
      <c r="K39" s="26">
        <v>7660</v>
      </c>
      <c r="L39" s="27" t="s">
        <v>41</v>
      </c>
      <c r="M39" s="27" t="s">
        <v>41</v>
      </c>
      <c r="N39" s="27" t="s">
        <v>41</v>
      </c>
      <c r="O39" s="39" t="s">
        <v>41</v>
      </c>
      <c r="P39" s="27" t="s">
        <v>41</v>
      </c>
      <c r="Q39" s="27" t="s">
        <v>41</v>
      </c>
      <c r="R39" s="27" t="s">
        <v>41</v>
      </c>
      <c r="S39" s="27" t="s">
        <v>41</v>
      </c>
      <c r="T39" s="27" t="s">
        <v>41</v>
      </c>
      <c r="U39" s="27" t="s">
        <v>41</v>
      </c>
      <c r="V39" s="27" t="s">
        <v>41</v>
      </c>
      <c r="W39" s="27" t="s">
        <v>41</v>
      </c>
      <c r="X39" s="27" t="s">
        <v>41</v>
      </c>
      <c r="Y39" s="27" t="s">
        <v>41</v>
      </c>
      <c r="Z39" s="25">
        <v>-112.7</v>
      </c>
      <c r="AA39" s="28">
        <v>-15.43</v>
      </c>
      <c r="AB39" s="41" t="s">
        <v>41</v>
      </c>
      <c r="AC39" s="9" t="s">
        <v>91</v>
      </c>
      <c r="AD39" s="28" t="str">
        <f>IF(N39&lt;8.3,0,IF(N39&gt;=8.3,X39))</f>
        <v>--</v>
      </c>
    </row>
    <row r="40" spans="1:30" s="20" customFormat="1" ht="12.75">
      <c r="A40" s="63" t="s">
        <v>107</v>
      </c>
      <c r="B40" s="18"/>
      <c r="C40" s="35"/>
      <c r="D40" s="9"/>
      <c r="E40" s="21"/>
      <c r="F40" s="22"/>
      <c r="G40" s="23"/>
      <c r="H40" s="23"/>
      <c r="I40" s="26"/>
      <c r="J40" s="25"/>
      <c r="K40" s="26"/>
      <c r="L40" s="27"/>
      <c r="M40" s="27"/>
      <c r="N40" s="27"/>
      <c r="O40" s="39"/>
      <c r="P40" s="27"/>
      <c r="Q40" s="27"/>
      <c r="R40" s="27"/>
      <c r="S40" s="27"/>
      <c r="T40" s="27"/>
      <c r="U40" s="27"/>
      <c r="V40" s="27"/>
      <c r="W40" s="27"/>
      <c r="X40" s="27"/>
      <c r="Y40" s="27"/>
      <c r="Z40" s="25"/>
      <c r="AA40" s="28"/>
      <c r="AB40" s="41"/>
      <c r="AC40" s="9"/>
      <c r="AD40" s="28"/>
    </row>
    <row r="41" spans="1:30" s="20" customFormat="1" ht="12.75">
      <c r="A41" s="9" t="s">
        <v>108</v>
      </c>
      <c r="B41" s="18"/>
      <c r="C41" s="19">
        <v>57754</v>
      </c>
      <c r="D41" s="9" t="s">
        <v>109</v>
      </c>
      <c r="E41" s="21">
        <v>37922</v>
      </c>
      <c r="F41" s="22">
        <v>0.4583333333333333</v>
      </c>
      <c r="G41" s="23">
        <v>38.32746</v>
      </c>
      <c r="H41" s="23">
        <v>115.47509</v>
      </c>
      <c r="I41" s="27">
        <v>22.6</v>
      </c>
      <c r="J41" s="25" t="s">
        <v>42</v>
      </c>
      <c r="K41" s="26">
        <v>8431</v>
      </c>
      <c r="L41" s="25" t="s">
        <v>110</v>
      </c>
      <c r="M41" s="27">
        <v>10.3</v>
      </c>
      <c r="N41" s="27" t="s">
        <v>41</v>
      </c>
      <c r="O41" s="39">
        <v>435</v>
      </c>
      <c r="P41" s="27" t="s">
        <v>41</v>
      </c>
      <c r="Q41" s="30">
        <v>82.8</v>
      </c>
      <c r="R41" s="30">
        <v>8.45</v>
      </c>
      <c r="S41" s="30">
        <v>2.9</v>
      </c>
      <c r="T41" s="30">
        <v>1.01</v>
      </c>
      <c r="U41" s="30">
        <v>0.8</v>
      </c>
      <c r="V41" s="30">
        <v>2.9</v>
      </c>
      <c r="W41" s="30">
        <v>292</v>
      </c>
      <c r="X41" s="25">
        <v>0</v>
      </c>
      <c r="Y41" s="30">
        <v>13.8</v>
      </c>
      <c r="Z41" s="25">
        <v>-108.5</v>
      </c>
      <c r="AA41" s="28">
        <v>-15.38</v>
      </c>
      <c r="AB41" s="31">
        <f>100*(((W41/61.017)+((U41/35.453)+((V41*2)/96.06)+(X41*2/60.024))-((S41/22.9885)+(T41/39.0983)+((Q41*2)/40.078)+((R41*2)/24.305)))/(((W41/61.017)+((U41/35.453))+((V41*2)/96.06)+(AD41*2/60.024)+((S41/22.9885)+(T41/39.0983)+((Q41*2)/40.078)+((R41*2)/24.305)))))</f>
        <v>-1.1247204129604584</v>
      </c>
      <c r="AC41" s="9" t="s">
        <v>107</v>
      </c>
      <c r="AD41" s="28">
        <f>IF(O41&lt;8.3,0,IF(O41&gt;=8.3,X41))</f>
        <v>0</v>
      </c>
    </row>
    <row r="42" spans="1:30" s="20" customFormat="1" ht="12.75">
      <c r="A42" s="9" t="s">
        <v>108</v>
      </c>
      <c r="B42" s="18"/>
      <c r="C42" s="19">
        <v>57754</v>
      </c>
      <c r="D42" s="9" t="s">
        <v>111</v>
      </c>
      <c r="E42" s="21">
        <v>37922</v>
      </c>
      <c r="F42" s="22">
        <v>0.4583333333333333</v>
      </c>
      <c r="G42" s="23">
        <v>38.32746</v>
      </c>
      <c r="H42" s="23">
        <v>115.47509</v>
      </c>
      <c r="I42" s="27">
        <v>22.6</v>
      </c>
      <c r="J42" s="25" t="s">
        <v>42</v>
      </c>
      <c r="K42" s="26">
        <v>8431</v>
      </c>
      <c r="L42" s="27" t="s">
        <v>41</v>
      </c>
      <c r="M42" s="27" t="s">
        <v>41</v>
      </c>
      <c r="N42" s="27" t="s">
        <v>41</v>
      </c>
      <c r="O42" s="39" t="s">
        <v>41</v>
      </c>
      <c r="P42" s="27" t="s">
        <v>41</v>
      </c>
      <c r="Q42" s="27" t="s">
        <v>41</v>
      </c>
      <c r="R42" s="27" t="s">
        <v>41</v>
      </c>
      <c r="S42" s="27" t="s">
        <v>41</v>
      </c>
      <c r="T42" s="27" t="s">
        <v>41</v>
      </c>
      <c r="U42" s="27" t="s">
        <v>41</v>
      </c>
      <c r="V42" s="27" t="s">
        <v>41</v>
      </c>
      <c r="W42" s="27" t="s">
        <v>41</v>
      </c>
      <c r="X42" s="27" t="s">
        <v>41</v>
      </c>
      <c r="Y42" s="27" t="s">
        <v>41</v>
      </c>
      <c r="Z42" s="25">
        <v>-110.4</v>
      </c>
      <c r="AA42" s="28">
        <v>-15.38</v>
      </c>
      <c r="AB42" s="29" t="s">
        <v>41</v>
      </c>
      <c r="AC42" s="9" t="s">
        <v>107</v>
      </c>
      <c r="AD42" s="28" t="str">
        <f>IF(O42&lt;8.3,0,IF(O42&gt;=8.3,X42))</f>
        <v>--</v>
      </c>
    </row>
    <row r="43" spans="1:30" s="20" customFormat="1" ht="12.75">
      <c r="A43" s="63" t="s">
        <v>112</v>
      </c>
      <c r="B43" s="18"/>
      <c r="C43" s="19"/>
      <c r="D43" s="9"/>
      <c r="E43" s="21"/>
      <c r="F43" s="22"/>
      <c r="G43" s="23"/>
      <c r="H43" s="23"/>
      <c r="I43" s="27"/>
      <c r="J43" s="25"/>
      <c r="K43" s="26"/>
      <c r="L43" s="27"/>
      <c r="M43" s="27"/>
      <c r="N43" s="27"/>
      <c r="O43" s="39"/>
      <c r="P43" s="27"/>
      <c r="Q43" s="27"/>
      <c r="R43" s="27"/>
      <c r="S43" s="27"/>
      <c r="T43" s="27"/>
      <c r="U43" s="27"/>
      <c r="V43" s="27"/>
      <c r="W43" s="27"/>
      <c r="X43" s="27"/>
      <c r="Y43" s="27"/>
      <c r="Z43" s="25"/>
      <c r="AA43" s="28"/>
      <c r="AB43" s="29"/>
      <c r="AC43" s="9"/>
      <c r="AD43" s="28"/>
    </row>
    <row r="44" spans="1:30" ht="12.75">
      <c r="A44" s="1" t="s">
        <v>113</v>
      </c>
      <c r="B44" s="2"/>
      <c r="C44" s="19">
        <v>58488</v>
      </c>
      <c r="D44" s="1" t="s">
        <v>114</v>
      </c>
      <c r="E44" s="42">
        <v>37998</v>
      </c>
      <c r="F44" s="43">
        <v>0.4895833333333333</v>
      </c>
      <c r="G44" s="3">
        <v>36.70958</v>
      </c>
      <c r="H44" s="3">
        <v>114.71594</v>
      </c>
      <c r="I44" s="44" t="s">
        <v>41</v>
      </c>
      <c r="J44" s="4" t="s">
        <v>42</v>
      </c>
      <c r="K44" s="2">
        <v>1820</v>
      </c>
      <c r="L44" s="27" t="s">
        <v>41</v>
      </c>
      <c r="M44" s="4">
        <v>31.6</v>
      </c>
      <c r="N44" s="4">
        <v>7.29</v>
      </c>
      <c r="O44" s="5">
        <v>961</v>
      </c>
      <c r="P44" s="4">
        <v>2.2</v>
      </c>
      <c r="Q44" s="15">
        <v>65.3</v>
      </c>
      <c r="R44" s="15">
        <v>28.4</v>
      </c>
      <c r="S44" s="15">
        <v>99.2</v>
      </c>
      <c r="T44" s="15">
        <v>11.4</v>
      </c>
      <c r="U44" s="15">
        <v>67.7</v>
      </c>
      <c r="V44" s="15">
        <v>189</v>
      </c>
      <c r="W44" s="15">
        <v>261</v>
      </c>
      <c r="X44" s="4">
        <f>IF(N44&lt;8.3,0,IF(N44&gt;=8.3,N44))</f>
        <v>0</v>
      </c>
      <c r="Y44" s="15">
        <v>28.4</v>
      </c>
      <c r="Z44" s="25">
        <v>-97.2</v>
      </c>
      <c r="AA44" s="28">
        <v>-12.91</v>
      </c>
      <c r="AB44" s="45">
        <f>100*(((W44/61.017)+((U44/35.453)+((V44*2)/96.06)+(X44*2/60.024))-((S44/22.9885)+(T44/39.0983)+((Q44*2)/40.078)+((R44*2)/24.305)))/(((W44/61.017)+((U44/35.453))+((V44*2)/96.06)+(X44*2/60.024)+((S44/22.9885)+(T44/39.0983)+((Q44*2)/40.078)+((R44*2)/24.305)))))</f>
        <v>-0.39499013604056243</v>
      </c>
      <c r="AC44" s="46" t="s">
        <v>115</v>
      </c>
      <c r="AD44" s="6">
        <f>IF(N44&lt;8.3,0,IF(N44&gt;=8.3,X44))</f>
        <v>0</v>
      </c>
    </row>
    <row r="45" spans="1:30" ht="12.75">
      <c r="A45" s="1" t="s">
        <v>113</v>
      </c>
      <c r="C45" s="19">
        <v>60306</v>
      </c>
      <c r="D45" s="1" t="s">
        <v>114</v>
      </c>
      <c r="E45" s="42">
        <v>38125</v>
      </c>
      <c r="F45" s="43">
        <v>0.3958333333333333</v>
      </c>
      <c r="G45" s="3">
        <v>36.70958</v>
      </c>
      <c r="H45" s="3">
        <v>114.71594</v>
      </c>
      <c r="I45" s="44" t="s">
        <v>41</v>
      </c>
      <c r="J45" s="4" t="s">
        <v>42</v>
      </c>
      <c r="K45" s="2">
        <v>1820</v>
      </c>
      <c r="L45" s="27" t="s">
        <v>41</v>
      </c>
      <c r="M45" s="4">
        <v>31.1</v>
      </c>
      <c r="N45" s="4">
        <v>7.42</v>
      </c>
      <c r="O45" s="5">
        <v>955</v>
      </c>
      <c r="P45" s="4">
        <v>3.8</v>
      </c>
      <c r="Q45" s="15">
        <v>65.4</v>
      </c>
      <c r="R45" s="15">
        <v>27.8</v>
      </c>
      <c r="S45" s="15">
        <v>97.2</v>
      </c>
      <c r="T45" s="15">
        <v>10.9</v>
      </c>
      <c r="U45" s="15">
        <v>65.9</v>
      </c>
      <c r="V45" s="15">
        <v>184</v>
      </c>
      <c r="W45" s="15">
        <v>265</v>
      </c>
      <c r="X45" s="4">
        <f>IF(N45&lt;8.3,0,IF(N45&gt;=8.3,N45))</f>
        <v>0</v>
      </c>
      <c r="Y45" s="15">
        <v>29.2</v>
      </c>
      <c r="Z45" s="25">
        <v>-97.5</v>
      </c>
      <c r="AA45" s="28">
        <v>-12.85</v>
      </c>
      <c r="AB45" s="45">
        <f aca="true" t="shared" si="3" ref="AB45:AB50">100*(((W45/61.017)+((U45/35.453)+((V45*2)/96.06)+(X45*2/60.024))-((S45/22.9885)+(T45/39.0983)+((Q45*2)/40.078)+((R45*2)/24.305)))/(((W45/61.017)+((U45/35.453))+((V45*2)/96.06)+(X45*2/60.024)+((S45/22.9885)+(T45/39.0983)+((Q45*2)/40.078)+((R45*2)/24.305)))))</f>
        <v>-0.12655764917673124</v>
      </c>
      <c r="AC45" s="46" t="s">
        <v>115</v>
      </c>
      <c r="AD45" s="6">
        <f>IF(N45&lt;8.3,0,IF(N45&gt;=8.3,#REF!))</f>
        <v>0</v>
      </c>
    </row>
    <row r="46" spans="1:30" ht="12.75">
      <c r="A46" s="1" t="s">
        <v>116</v>
      </c>
      <c r="B46" s="2"/>
      <c r="C46" s="19">
        <v>58497</v>
      </c>
      <c r="D46" s="1" t="s">
        <v>117</v>
      </c>
      <c r="E46" s="42">
        <v>37998</v>
      </c>
      <c r="F46" s="43">
        <v>0.5</v>
      </c>
      <c r="G46" s="3">
        <v>36.70933</v>
      </c>
      <c r="H46" s="3">
        <v>114.71556</v>
      </c>
      <c r="I46" s="44" t="s">
        <v>41</v>
      </c>
      <c r="J46" s="4" t="s">
        <v>42</v>
      </c>
      <c r="K46" s="2">
        <v>1800</v>
      </c>
      <c r="L46" s="27" t="s">
        <v>41</v>
      </c>
      <c r="M46" s="4">
        <v>32</v>
      </c>
      <c r="N46" s="4">
        <v>7.31</v>
      </c>
      <c r="O46" s="5">
        <v>945</v>
      </c>
      <c r="P46" s="4">
        <v>2.4</v>
      </c>
      <c r="Q46" s="15">
        <v>64.3</v>
      </c>
      <c r="R46" s="15">
        <v>28.5</v>
      </c>
      <c r="S46" s="15">
        <v>96.4</v>
      </c>
      <c r="T46" s="15">
        <v>11.6</v>
      </c>
      <c r="U46" s="15">
        <v>66.1</v>
      </c>
      <c r="V46" s="15">
        <v>178</v>
      </c>
      <c r="W46" s="15">
        <v>255</v>
      </c>
      <c r="X46" s="4">
        <f>IF(N46&lt;8.3,0,IF(N46&gt;=8.3,N46))</f>
        <v>0</v>
      </c>
      <c r="Y46" s="15">
        <v>30.3</v>
      </c>
      <c r="Z46" s="25">
        <v>-97</v>
      </c>
      <c r="AA46" s="28">
        <v>-12.92</v>
      </c>
      <c r="AB46" s="45">
        <f t="shared" si="3"/>
        <v>-1.4873864349018784</v>
      </c>
      <c r="AC46" s="46" t="s">
        <v>115</v>
      </c>
      <c r="AD46" s="6">
        <f>IF(N46&lt;8.3,0,IF(N46&gt;=8.3,X46))</f>
        <v>0</v>
      </c>
    </row>
    <row r="47" spans="1:30" ht="12.75">
      <c r="A47" s="1" t="s">
        <v>116</v>
      </c>
      <c r="C47" s="19">
        <v>60307</v>
      </c>
      <c r="D47" s="1" t="s">
        <v>117</v>
      </c>
      <c r="E47" s="42">
        <v>38125</v>
      </c>
      <c r="F47" s="43">
        <v>0.4270833333333333</v>
      </c>
      <c r="G47" s="3">
        <v>36.70933</v>
      </c>
      <c r="H47" s="3">
        <v>114.71556</v>
      </c>
      <c r="I47" s="44" t="s">
        <v>41</v>
      </c>
      <c r="J47" s="4" t="s">
        <v>42</v>
      </c>
      <c r="K47" s="2">
        <v>1800</v>
      </c>
      <c r="L47" s="27" t="s">
        <v>41</v>
      </c>
      <c r="M47" s="4">
        <v>31.9</v>
      </c>
      <c r="N47" s="4">
        <v>7.38</v>
      </c>
      <c r="O47" s="5">
        <v>936</v>
      </c>
      <c r="P47" s="4">
        <v>2.7</v>
      </c>
      <c r="Q47" s="15">
        <v>64.6</v>
      </c>
      <c r="R47" s="15">
        <v>27.6</v>
      </c>
      <c r="S47" s="15">
        <v>94.2</v>
      </c>
      <c r="T47" s="15">
        <v>11.1</v>
      </c>
      <c r="U47" s="15">
        <v>61.4</v>
      </c>
      <c r="V47" s="15">
        <v>181</v>
      </c>
      <c r="W47" s="15">
        <v>264</v>
      </c>
      <c r="X47" s="15">
        <v>0</v>
      </c>
      <c r="Y47" s="15">
        <v>29.1</v>
      </c>
      <c r="Z47" s="25">
        <v>-97</v>
      </c>
      <c r="AA47" s="28">
        <v>-12.92</v>
      </c>
      <c r="AB47" s="45">
        <f t="shared" si="3"/>
        <v>-0.2509242113428977</v>
      </c>
      <c r="AC47" s="46" t="s">
        <v>115</v>
      </c>
      <c r="AD47" s="6">
        <f>IF(N47&lt;8.3,0,IF(N47&gt;=8.3,X47))</f>
        <v>0</v>
      </c>
    </row>
    <row r="48" spans="1:30" ht="12.75">
      <c r="A48" s="1" t="s">
        <v>118</v>
      </c>
      <c r="B48" s="2"/>
      <c r="C48" s="19">
        <v>58496</v>
      </c>
      <c r="D48" s="7" t="s">
        <v>119</v>
      </c>
      <c r="E48" s="42">
        <v>37998</v>
      </c>
      <c r="F48" s="35" t="s">
        <v>41</v>
      </c>
      <c r="G48" s="3">
        <v>36.72035</v>
      </c>
      <c r="H48" s="3">
        <v>114.72415</v>
      </c>
      <c r="I48" s="44" t="s">
        <v>41</v>
      </c>
      <c r="J48" s="4" t="s">
        <v>42</v>
      </c>
      <c r="K48" s="2">
        <v>1800</v>
      </c>
      <c r="L48" s="4">
        <v>1380</v>
      </c>
      <c r="M48" s="4">
        <v>31.9</v>
      </c>
      <c r="N48" s="4">
        <v>7.3</v>
      </c>
      <c r="O48" s="5">
        <v>938</v>
      </c>
      <c r="P48" s="4">
        <v>2.6</v>
      </c>
      <c r="Q48" s="15">
        <v>63.8</v>
      </c>
      <c r="R48" s="15">
        <v>28.1</v>
      </c>
      <c r="S48" s="15">
        <v>96.3</v>
      </c>
      <c r="T48" s="15">
        <v>11.6</v>
      </c>
      <c r="U48" s="15">
        <v>63.8</v>
      </c>
      <c r="V48" s="15">
        <v>180</v>
      </c>
      <c r="W48" s="15">
        <v>260</v>
      </c>
      <c r="X48" s="4">
        <f>IF(N48&lt;8.3,0,IF(N48&gt;=8.3,N48))</f>
        <v>0</v>
      </c>
      <c r="Y48" s="15">
        <v>32</v>
      </c>
      <c r="Z48" s="25">
        <v>-96.3</v>
      </c>
      <c r="AA48" s="28">
        <v>-12.95</v>
      </c>
      <c r="AB48" s="45">
        <f t="shared" si="3"/>
        <v>-0.8766044375141767</v>
      </c>
      <c r="AC48" s="46" t="s">
        <v>115</v>
      </c>
      <c r="AD48" s="6">
        <f>IF(N48&lt;8.3,0,IF(N48&gt;=8.3,X48))</f>
        <v>0</v>
      </c>
    </row>
    <row r="49" spans="1:30" ht="12.75">
      <c r="A49" s="1" t="s">
        <v>118</v>
      </c>
      <c r="C49" s="19">
        <v>60309</v>
      </c>
      <c r="D49" s="7" t="s">
        <v>119</v>
      </c>
      <c r="E49" s="42">
        <v>38125</v>
      </c>
      <c r="F49" s="43">
        <v>0.5416666666666666</v>
      </c>
      <c r="G49" s="3">
        <v>36.72035</v>
      </c>
      <c r="H49" s="3">
        <v>114.72415</v>
      </c>
      <c r="I49" s="44" t="s">
        <v>41</v>
      </c>
      <c r="J49" s="4" t="s">
        <v>42</v>
      </c>
      <c r="K49" s="2">
        <v>1800</v>
      </c>
      <c r="L49" s="47" t="s">
        <v>41</v>
      </c>
      <c r="M49" s="4">
        <v>32</v>
      </c>
      <c r="N49" s="4">
        <v>7.48</v>
      </c>
      <c r="O49" s="5">
        <v>929</v>
      </c>
      <c r="P49" s="4">
        <v>3</v>
      </c>
      <c r="Q49" s="15">
        <v>63.7</v>
      </c>
      <c r="R49" s="15">
        <v>27.6</v>
      </c>
      <c r="S49" s="15">
        <v>94.7</v>
      </c>
      <c r="T49" s="15">
        <v>11.1</v>
      </c>
      <c r="U49" s="15">
        <v>64.1</v>
      </c>
      <c r="V49" s="15">
        <v>180</v>
      </c>
      <c r="W49" s="15">
        <v>263</v>
      </c>
      <c r="X49" s="15">
        <v>0</v>
      </c>
      <c r="Y49" s="15">
        <v>29.2</v>
      </c>
      <c r="Z49" s="25">
        <v>-96.8</v>
      </c>
      <c r="AA49" s="28">
        <v>-12.93</v>
      </c>
      <c r="AB49" s="45">
        <f t="shared" si="3"/>
        <v>0.06425003461205533</v>
      </c>
      <c r="AC49" s="46" t="s">
        <v>115</v>
      </c>
      <c r="AD49" s="6">
        <f>IF(N49&lt;8.3,0,IF(N49&gt;=8.3,#REF!))</f>
        <v>0</v>
      </c>
    </row>
    <row r="50" spans="1:30" ht="12.75">
      <c r="A50" s="1" t="s">
        <v>120</v>
      </c>
      <c r="B50" s="44"/>
      <c r="C50" s="19">
        <v>60308</v>
      </c>
      <c r="D50" s="1" t="s">
        <v>121</v>
      </c>
      <c r="E50" s="42">
        <v>38125</v>
      </c>
      <c r="F50" s="43">
        <v>0.4444444444444444</v>
      </c>
      <c r="G50" s="3">
        <v>36.72162</v>
      </c>
      <c r="H50" s="3">
        <v>114.71475</v>
      </c>
      <c r="I50" s="44" t="s">
        <v>41</v>
      </c>
      <c r="J50" s="4" t="s">
        <v>42</v>
      </c>
      <c r="K50" s="2">
        <v>1758</v>
      </c>
      <c r="L50" s="4">
        <v>3776.5681228878652</v>
      </c>
      <c r="M50" s="4">
        <v>31</v>
      </c>
      <c r="N50" s="47" t="s">
        <v>41</v>
      </c>
      <c r="O50" s="48" t="s">
        <v>41</v>
      </c>
      <c r="P50" s="47" t="s">
        <v>41</v>
      </c>
      <c r="Q50" s="15">
        <v>64.4</v>
      </c>
      <c r="R50" s="15">
        <v>27.6</v>
      </c>
      <c r="S50" s="15">
        <v>99.9</v>
      </c>
      <c r="T50" s="15">
        <v>10.9</v>
      </c>
      <c r="U50" s="15">
        <v>64.2</v>
      </c>
      <c r="V50" s="15">
        <v>198</v>
      </c>
      <c r="W50" s="15">
        <v>270</v>
      </c>
      <c r="X50" s="15">
        <v>0</v>
      </c>
      <c r="Y50" s="15">
        <v>29.9</v>
      </c>
      <c r="Z50" s="25">
        <v>-98.4</v>
      </c>
      <c r="AA50" s="28">
        <v>-12.84</v>
      </c>
      <c r="AB50" s="45">
        <f t="shared" si="3"/>
        <v>1.216370469581801</v>
      </c>
      <c r="AC50" s="46" t="s">
        <v>115</v>
      </c>
      <c r="AD50" s="6" t="e">
        <f>IF(N50&lt;8.3,0,IF(N50&gt;=8.3,#REF!))</f>
        <v>#REF!</v>
      </c>
    </row>
    <row r="51" spans="1:30" ht="12.75">
      <c r="A51" s="63" t="s">
        <v>122</v>
      </c>
      <c r="B51" s="44"/>
      <c r="C51" s="19"/>
      <c r="D51" s="1"/>
      <c r="E51" s="42"/>
      <c r="F51" s="43"/>
      <c r="G51" s="3"/>
      <c r="H51" s="3"/>
      <c r="I51" s="44"/>
      <c r="J51" s="4"/>
      <c r="M51" s="4"/>
      <c r="N51" s="47"/>
      <c r="O51" s="48"/>
      <c r="P51" s="47"/>
      <c r="Q51" s="15"/>
      <c r="R51" s="15"/>
      <c r="S51" s="15"/>
      <c r="T51" s="15"/>
      <c r="U51" s="15"/>
      <c r="V51" s="15"/>
      <c r="W51" s="15"/>
      <c r="X51" s="15"/>
      <c r="Y51" s="15"/>
      <c r="Z51" s="25"/>
      <c r="AA51" s="28"/>
      <c r="AB51" s="45"/>
      <c r="AC51" s="46"/>
      <c r="AD51" s="6"/>
    </row>
    <row r="52" spans="1:30" ht="12.75">
      <c r="A52" s="1" t="s">
        <v>123</v>
      </c>
      <c r="B52" s="2"/>
      <c r="C52" s="19">
        <v>58494</v>
      </c>
      <c r="D52" s="1" t="s">
        <v>124</v>
      </c>
      <c r="E52" s="42">
        <v>38002</v>
      </c>
      <c r="F52" s="43">
        <v>0.5833333333333334</v>
      </c>
      <c r="G52" s="14">
        <v>37.66424</v>
      </c>
      <c r="H52" s="3">
        <v>114.98085</v>
      </c>
      <c r="I52" s="47" t="s">
        <v>41</v>
      </c>
      <c r="J52" s="4" t="s">
        <v>42</v>
      </c>
      <c r="K52" s="5">
        <v>5400</v>
      </c>
      <c r="L52" s="4">
        <v>0.07925162</v>
      </c>
      <c r="M52" s="4">
        <v>14.4</v>
      </c>
      <c r="N52" s="4">
        <v>7.4</v>
      </c>
      <c r="O52" s="5">
        <v>276</v>
      </c>
      <c r="P52" s="4">
        <v>5.7</v>
      </c>
      <c r="Q52" s="15">
        <v>25.6</v>
      </c>
      <c r="R52" s="15">
        <v>6.69</v>
      </c>
      <c r="S52" s="15">
        <v>40.1</v>
      </c>
      <c r="T52" s="15">
        <v>5.72</v>
      </c>
      <c r="U52" s="15">
        <v>13.1</v>
      </c>
      <c r="V52" s="15">
        <v>12.9</v>
      </c>
      <c r="W52" s="15">
        <v>169</v>
      </c>
      <c r="X52" s="4">
        <f>IF(N52&lt;8.3,0,IF(N52&gt;=8.3,N52))</f>
        <v>0</v>
      </c>
      <c r="Y52" s="15">
        <v>66.8</v>
      </c>
      <c r="Z52" s="25">
        <v>-94</v>
      </c>
      <c r="AA52" s="28">
        <v>-12.65</v>
      </c>
      <c r="AB52" s="45">
        <f>100*(((W52/61.017)+((U52/35.453)+((V52*2)/96.06)+(X52*2/60.024))-((S52/22.9885)+(T52/39.0983)+((Q52*2)/40.078)+((R52*2)/24.305)))/(((W52/61.017)+((U52/35.453))+((V52*2)/96.06)+(AD52*2/60.024)+((S52/22.9885)+(T52/39.0983)+((Q52*2)/40.078)+((R52*2)/24.305)))))</f>
        <v>-4.361991839303793</v>
      </c>
      <c r="AC52" s="1" t="s">
        <v>122</v>
      </c>
      <c r="AD52" s="6">
        <f aca="true" t="shared" si="4" ref="AD52:AD60">IF(N52&lt;8.3,0,IF(N52&gt;=8.3,X52))</f>
        <v>0</v>
      </c>
    </row>
    <row r="53" spans="1:30" ht="12.75">
      <c r="A53" s="1" t="s">
        <v>125</v>
      </c>
      <c r="B53" s="2"/>
      <c r="C53" s="19">
        <v>59686</v>
      </c>
      <c r="D53" s="7" t="s">
        <v>126</v>
      </c>
      <c r="E53" s="42">
        <v>38069</v>
      </c>
      <c r="F53" s="43">
        <v>0.5520833333333334</v>
      </c>
      <c r="G53" s="3">
        <v>37.93572</v>
      </c>
      <c r="H53" s="3">
        <v>114.88764</v>
      </c>
      <c r="I53" s="47" t="s">
        <v>41</v>
      </c>
      <c r="J53" s="4" t="s">
        <v>42</v>
      </c>
      <c r="K53" s="5">
        <v>5300</v>
      </c>
      <c r="L53" s="4">
        <v>1</v>
      </c>
      <c r="M53" s="4">
        <v>14.4</v>
      </c>
      <c r="N53" s="4">
        <v>7.2</v>
      </c>
      <c r="O53" s="5">
        <v>545</v>
      </c>
      <c r="P53" s="4">
        <v>6.8</v>
      </c>
      <c r="Q53" s="15">
        <v>66.9</v>
      </c>
      <c r="R53" s="15">
        <v>10.8</v>
      </c>
      <c r="S53" s="15">
        <v>29.4</v>
      </c>
      <c r="T53" s="15">
        <v>7.24</v>
      </c>
      <c r="U53" s="15">
        <v>22.9</v>
      </c>
      <c r="V53" s="15">
        <v>25.5</v>
      </c>
      <c r="W53" s="15">
        <v>260</v>
      </c>
      <c r="X53" s="4">
        <f aca="true" t="shared" si="5" ref="X53:X60">IF(N53&lt;8.3,0,IF(N53&gt;=8.3,N53))</f>
        <v>0</v>
      </c>
      <c r="Y53" s="15">
        <v>69.4</v>
      </c>
      <c r="Z53" s="25">
        <v>-93.1</v>
      </c>
      <c r="AA53" s="28">
        <v>-11.76</v>
      </c>
      <c r="AB53" s="45">
        <f>100*(((W53/61.017)+((U53/35.453)+((V53*2)/96.06)+(X53*2/60.024))-((S53/22.9885)+(T53/39.0983)+((Q53*2)/40.078)+((R53*2)/24.305)))/(((W53/61.017)+((U53/35.453))+((V53*2)/96.06)+(AD53*2/60.024)+((S53/22.9885)+(T53/39.0983)+((Q53*2)/40.078)+((R53*2)/24.305)))))</f>
        <v>-2.27616321632241</v>
      </c>
      <c r="AC53" s="1" t="s">
        <v>122</v>
      </c>
      <c r="AD53" s="6">
        <f t="shared" si="4"/>
        <v>0</v>
      </c>
    </row>
    <row r="54" spans="1:30" ht="12.75">
      <c r="A54" s="1" t="s">
        <v>127</v>
      </c>
      <c r="B54" s="2"/>
      <c r="C54" s="19">
        <v>59687</v>
      </c>
      <c r="D54" s="7" t="s">
        <v>128</v>
      </c>
      <c r="E54" s="42">
        <v>38069</v>
      </c>
      <c r="F54" s="43">
        <v>0.625</v>
      </c>
      <c r="G54" s="3">
        <v>37.912</v>
      </c>
      <c r="H54" s="3">
        <v>114.9193</v>
      </c>
      <c r="I54" s="47" t="s">
        <v>41</v>
      </c>
      <c r="J54" s="4" t="s">
        <v>42</v>
      </c>
      <c r="K54" s="5">
        <v>5500</v>
      </c>
      <c r="L54" s="4">
        <v>2</v>
      </c>
      <c r="M54" s="4">
        <v>12.1</v>
      </c>
      <c r="N54" s="4">
        <v>7.6</v>
      </c>
      <c r="O54" s="5">
        <v>318</v>
      </c>
      <c r="P54" s="4">
        <v>8.3</v>
      </c>
      <c r="Q54" s="15">
        <v>36.7</v>
      </c>
      <c r="R54" s="15">
        <v>7.98</v>
      </c>
      <c r="S54" s="15">
        <v>16.1</v>
      </c>
      <c r="T54" s="15">
        <v>4.62</v>
      </c>
      <c r="U54" s="15">
        <v>13.9</v>
      </c>
      <c r="V54" s="15">
        <v>15.9</v>
      </c>
      <c r="W54" s="15">
        <v>146</v>
      </c>
      <c r="X54" s="4">
        <f t="shared" si="5"/>
        <v>0</v>
      </c>
      <c r="Y54" s="15">
        <v>63.6</v>
      </c>
      <c r="Z54" s="25">
        <v>-93.6</v>
      </c>
      <c r="AA54" s="28">
        <v>-12.36</v>
      </c>
      <c r="AB54" s="45">
        <f>100*(((W54/61.017)+((U54/35.453)+((V54*2)/96.06)+(X54*2/60.024))-((S54/22.9885)+(T54/39.0983)+((Q54*2)/40.078)+((R54*2)/24.305)))/(((W54/61.017)+((U54/35.453))+((V54*2)/96.06)+(AD54*2/60.024)+((S54/22.9885)+(T54/39.0983)+((Q54*2)/40.078)+((R54*2)/24.305)))))</f>
        <v>-2.9694168819557594</v>
      </c>
      <c r="AC54" s="1" t="s">
        <v>122</v>
      </c>
      <c r="AD54" s="6">
        <f t="shared" si="4"/>
        <v>0</v>
      </c>
    </row>
    <row r="55" spans="1:30" ht="12.75">
      <c r="A55" s="1" t="s">
        <v>129</v>
      </c>
      <c r="B55" s="2"/>
      <c r="C55" s="19">
        <v>59688</v>
      </c>
      <c r="D55" s="7" t="s">
        <v>130</v>
      </c>
      <c r="E55" s="42">
        <v>38069</v>
      </c>
      <c r="F55" s="43">
        <v>0.1875</v>
      </c>
      <c r="G55" s="3">
        <v>37.91689</v>
      </c>
      <c r="H55" s="3">
        <v>114.91859</v>
      </c>
      <c r="I55" s="47" t="s">
        <v>41</v>
      </c>
      <c r="J55" s="4" t="s">
        <v>42</v>
      </c>
      <c r="K55" s="5">
        <v>5400</v>
      </c>
      <c r="L55" s="4">
        <v>0.1</v>
      </c>
      <c r="M55" s="4">
        <v>9.2</v>
      </c>
      <c r="N55" s="4">
        <v>7.4</v>
      </c>
      <c r="O55" s="5">
        <v>416</v>
      </c>
      <c r="P55" s="4">
        <v>7.1</v>
      </c>
      <c r="Q55" s="15">
        <v>45.9</v>
      </c>
      <c r="R55" s="15">
        <v>9.28</v>
      </c>
      <c r="S55" s="15">
        <v>25.8</v>
      </c>
      <c r="T55" s="15">
        <v>6.14</v>
      </c>
      <c r="U55" s="15">
        <v>23.7</v>
      </c>
      <c r="V55" s="15">
        <v>23.1</v>
      </c>
      <c r="W55" s="15">
        <v>184</v>
      </c>
      <c r="X55" s="4">
        <f t="shared" si="5"/>
        <v>0</v>
      </c>
      <c r="Y55" s="15">
        <v>69.2</v>
      </c>
      <c r="Z55" s="25">
        <v>-94.3</v>
      </c>
      <c r="AA55" s="28">
        <v>-11.9</v>
      </c>
      <c r="AB55" s="45">
        <f>100*(((W55/61.017)+((U55/35.453)+((V55*2)/96.06)+(X55*2/60.024))-((S55/22.9885)+(T55/39.0983)+((Q55*2)/40.078)+((R55*2)/24.305)))/(((W55/61.017)+((U55/35.453))+((V55*2)/96.06)+(AD55*2/60.024)+((S55/22.9885)+(T55/39.0983)+((Q55*2)/40.078)+((R55*2)/24.305)))))</f>
        <v>-1.9828164373729942</v>
      </c>
      <c r="AC55" s="1" t="s">
        <v>122</v>
      </c>
      <c r="AD55" s="6">
        <f t="shared" si="4"/>
        <v>0</v>
      </c>
    </row>
    <row r="56" spans="1:30" ht="12.75">
      <c r="A56" s="1" t="s">
        <v>131</v>
      </c>
      <c r="B56" s="2"/>
      <c r="C56" s="19">
        <v>59689</v>
      </c>
      <c r="D56" s="7" t="s">
        <v>132</v>
      </c>
      <c r="E56" s="42">
        <v>38069</v>
      </c>
      <c r="F56" s="43">
        <v>0.75</v>
      </c>
      <c r="G56" s="3">
        <v>37.93305</v>
      </c>
      <c r="H56" s="3">
        <v>114.91371</v>
      </c>
      <c r="I56" s="47" t="s">
        <v>41</v>
      </c>
      <c r="J56" s="4" t="s">
        <v>42</v>
      </c>
      <c r="K56" s="5">
        <v>5400</v>
      </c>
      <c r="L56" s="4">
        <v>5</v>
      </c>
      <c r="M56" s="4">
        <v>11.6</v>
      </c>
      <c r="N56" s="4">
        <v>7.6</v>
      </c>
      <c r="O56" s="5">
        <v>468</v>
      </c>
      <c r="P56" s="4">
        <v>3</v>
      </c>
      <c r="Q56" s="15">
        <v>42.6</v>
      </c>
      <c r="R56" s="15">
        <v>7.12</v>
      </c>
      <c r="S56" s="15">
        <v>20.4</v>
      </c>
      <c r="T56" s="15">
        <v>6.82</v>
      </c>
      <c r="U56" s="15">
        <v>20.4</v>
      </c>
      <c r="V56" s="15">
        <v>20.2</v>
      </c>
      <c r="W56" s="15">
        <v>151</v>
      </c>
      <c r="X56" s="4">
        <f t="shared" si="5"/>
        <v>0</v>
      </c>
      <c r="Y56" s="15">
        <v>61.7</v>
      </c>
      <c r="Z56" s="25">
        <v>-86.9</v>
      </c>
      <c r="AA56" s="28">
        <v>-10.84</v>
      </c>
      <c r="AB56" s="45">
        <f>100*(((W56/61.017)+((U56/35.453)+((V56*2)/96.06)+(X56*2/60.024))-((S56/22.9885)+(T56/39.0983)+((Q56*2)/40.078)+((R56*2)/24.305)))/(((W56/61.017)+((U56/35.453))+((V56*2)/96.06)+(AD56*2/60.024)+((S56/22.9885)+(T56/39.0983)+((Q56*2)/40.078)+((R56*2)/24.305)))))</f>
        <v>-4.180877826193274</v>
      </c>
      <c r="AC56" s="1" t="s">
        <v>122</v>
      </c>
      <c r="AD56" s="6">
        <f t="shared" si="4"/>
        <v>0</v>
      </c>
    </row>
    <row r="57" spans="1:30" ht="12.75">
      <c r="A57" s="1" t="s">
        <v>131</v>
      </c>
      <c r="B57" s="2"/>
      <c r="C57" s="49" t="s">
        <v>41</v>
      </c>
      <c r="D57" s="7" t="s">
        <v>133</v>
      </c>
      <c r="E57" s="42">
        <v>38069</v>
      </c>
      <c r="F57" s="43">
        <v>0.75</v>
      </c>
      <c r="G57" s="3">
        <v>37.93305</v>
      </c>
      <c r="H57" s="3">
        <v>114.91371</v>
      </c>
      <c r="I57" s="47" t="s">
        <v>41</v>
      </c>
      <c r="J57" s="4" t="s">
        <v>42</v>
      </c>
      <c r="K57" s="5">
        <v>5400</v>
      </c>
      <c r="L57" s="47" t="s">
        <v>41</v>
      </c>
      <c r="M57" s="47" t="s">
        <v>41</v>
      </c>
      <c r="N57" s="47" t="s">
        <v>41</v>
      </c>
      <c r="O57" s="48" t="s">
        <v>41</v>
      </c>
      <c r="P57" s="47" t="s">
        <v>41</v>
      </c>
      <c r="Q57" s="47" t="s">
        <v>41</v>
      </c>
      <c r="R57" s="47" t="s">
        <v>41</v>
      </c>
      <c r="S57" s="47" t="s">
        <v>41</v>
      </c>
      <c r="T57" s="47" t="s">
        <v>41</v>
      </c>
      <c r="U57" s="47" t="s">
        <v>41</v>
      </c>
      <c r="V57" s="47" t="s">
        <v>41</v>
      </c>
      <c r="W57" s="47" t="s">
        <v>41</v>
      </c>
      <c r="X57" s="47" t="s">
        <v>41</v>
      </c>
      <c r="Y57" s="47" t="s">
        <v>41</v>
      </c>
      <c r="Z57" s="25">
        <v>-88.7</v>
      </c>
      <c r="AA57" s="28">
        <v>-10.92</v>
      </c>
      <c r="AB57" s="50" t="s">
        <v>41</v>
      </c>
      <c r="AC57" s="1" t="s">
        <v>122</v>
      </c>
      <c r="AD57" s="6" t="str">
        <f>IF(N57&lt;8.3,0,IF(N57&gt;=8.3,X57))</f>
        <v>--</v>
      </c>
    </row>
    <row r="58" spans="1:30" ht="12.75">
      <c r="A58" s="1" t="s">
        <v>134</v>
      </c>
      <c r="B58" s="2"/>
      <c r="C58" s="19">
        <v>59690</v>
      </c>
      <c r="D58" s="7" t="s">
        <v>135</v>
      </c>
      <c r="E58" s="42">
        <v>38070</v>
      </c>
      <c r="F58" s="43">
        <v>0.5208333333333334</v>
      </c>
      <c r="G58" s="3">
        <v>37.7133</v>
      </c>
      <c r="H58" s="3">
        <v>114.95217</v>
      </c>
      <c r="I58" s="47" t="s">
        <v>41</v>
      </c>
      <c r="J58" s="4" t="s">
        <v>42</v>
      </c>
      <c r="K58" s="5">
        <v>6000</v>
      </c>
      <c r="L58" s="4">
        <v>5</v>
      </c>
      <c r="M58" s="4">
        <v>12</v>
      </c>
      <c r="N58" s="4">
        <v>7.1</v>
      </c>
      <c r="O58" s="5">
        <v>188</v>
      </c>
      <c r="P58" s="4">
        <v>6.44</v>
      </c>
      <c r="Q58" s="15">
        <v>21.8</v>
      </c>
      <c r="R58" s="15">
        <v>5.88</v>
      </c>
      <c r="S58" s="15">
        <v>7.99</v>
      </c>
      <c r="T58" s="15">
        <v>2.91</v>
      </c>
      <c r="U58" s="15">
        <v>4.9</v>
      </c>
      <c r="V58" s="15">
        <v>7.8</v>
      </c>
      <c r="W58" s="15">
        <v>101</v>
      </c>
      <c r="X58" s="4">
        <f t="shared" si="5"/>
        <v>0</v>
      </c>
      <c r="Y58" s="15">
        <v>44.8</v>
      </c>
      <c r="Z58" s="25">
        <v>-97.2</v>
      </c>
      <c r="AA58" s="28">
        <v>-13.06</v>
      </c>
      <c r="AB58" s="45">
        <f>100*(((W58/61.017)+((U58/35.453)+((V58*2)/96.06)+(X58*2/60.024))-((S58/22.9885)+(T58/39.0983)+((Q58*2)/40.078)+((R58*2)/24.305)))/(((W58/61.017)+((U58/35.453))+((V58*2)/96.06)+(AD58*2/60.024)+((S58/22.9885)+(T58/39.0983)+((Q58*2)/40.078)+((R58*2)/24.305)))))</f>
        <v>-0.9579814841919667</v>
      </c>
      <c r="AC58" s="1" t="s">
        <v>122</v>
      </c>
      <c r="AD58" s="6">
        <f t="shared" si="4"/>
        <v>0</v>
      </c>
    </row>
    <row r="59" spans="1:30" ht="12.75">
      <c r="A59" s="1" t="s">
        <v>136</v>
      </c>
      <c r="B59" s="2"/>
      <c r="C59" s="19">
        <v>59691</v>
      </c>
      <c r="D59" s="7" t="s">
        <v>137</v>
      </c>
      <c r="E59" s="42">
        <v>38070</v>
      </c>
      <c r="F59" s="43">
        <v>0.5104166666666666</v>
      </c>
      <c r="G59" s="3">
        <v>37.37139</v>
      </c>
      <c r="H59" s="3">
        <v>114.68954</v>
      </c>
      <c r="I59" s="47" t="s">
        <v>41</v>
      </c>
      <c r="J59" s="4" t="s">
        <v>42</v>
      </c>
      <c r="K59" s="5">
        <v>5500</v>
      </c>
      <c r="L59" s="4">
        <v>2</v>
      </c>
      <c r="M59" s="4">
        <v>13.4</v>
      </c>
      <c r="N59" s="4">
        <v>6.8</v>
      </c>
      <c r="O59" s="5">
        <v>618</v>
      </c>
      <c r="P59" s="4">
        <v>6.2</v>
      </c>
      <c r="Q59" s="15">
        <v>105</v>
      </c>
      <c r="R59" s="15">
        <v>7.77</v>
      </c>
      <c r="S59" s="15">
        <v>18.4</v>
      </c>
      <c r="T59" s="15">
        <v>6.77</v>
      </c>
      <c r="U59" s="15">
        <v>9.9</v>
      </c>
      <c r="V59" s="15">
        <v>61.6</v>
      </c>
      <c r="W59" s="15">
        <v>319</v>
      </c>
      <c r="X59" s="4">
        <f t="shared" si="5"/>
        <v>0</v>
      </c>
      <c r="Y59" s="15">
        <v>62.1</v>
      </c>
      <c r="Z59" s="25">
        <v>-90</v>
      </c>
      <c r="AA59" s="28">
        <v>-12.37</v>
      </c>
      <c r="AB59" s="45">
        <f>100*(((W59/61.017)+((U59/35.453)+((V59*2)/96.06)+(X59*2/60.024))-((S59/22.9885)+(T59/39.0983)+((Q59*2)/40.078)+((R59*2)/24.305)))/(((W59/61.017)+((U59/35.453))+((V59*2)/96.06)+(AD59*2/60.024)+((S59/22.9885)+(T59/39.0983)+((Q59*2)/40.078)+((R59*2)/24.305)))))</f>
        <v>-0.46094548616905945</v>
      </c>
      <c r="AC59" s="1" t="s">
        <v>122</v>
      </c>
      <c r="AD59" s="6">
        <f t="shared" si="4"/>
        <v>0</v>
      </c>
    </row>
    <row r="60" spans="1:30" ht="12.75">
      <c r="A60" s="1" t="s">
        <v>138</v>
      </c>
      <c r="B60" s="2"/>
      <c r="C60" s="19">
        <v>59692</v>
      </c>
      <c r="D60" s="7" t="s">
        <v>139</v>
      </c>
      <c r="E60" s="42">
        <v>38070</v>
      </c>
      <c r="F60" s="43">
        <v>0.6875</v>
      </c>
      <c r="G60" s="3">
        <v>37.89031</v>
      </c>
      <c r="H60" s="3">
        <v>114.84845</v>
      </c>
      <c r="I60" s="47" t="s">
        <v>41</v>
      </c>
      <c r="J60" s="4" t="s">
        <v>42</v>
      </c>
      <c r="K60" s="5">
        <v>5500</v>
      </c>
      <c r="L60" s="4">
        <v>3.5</v>
      </c>
      <c r="M60" s="4">
        <v>14.1</v>
      </c>
      <c r="N60" s="4">
        <v>7.8</v>
      </c>
      <c r="O60" s="5">
        <v>413</v>
      </c>
      <c r="P60" s="4">
        <v>7.39</v>
      </c>
      <c r="Q60" s="15">
        <v>47.6</v>
      </c>
      <c r="R60" s="15">
        <v>7.5</v>
      </c>
      <c r="S60" s="15">
        <v>27.6</v>
      </c>
      <c r="T60" s="15">
        <v>5.16</v>
      </c>
      <c r="U60" s="15">
        <v>16.5</v>
      </c>
      <c r="V60" s="15">
        <v>19.3</v>
      </c>
      <c r="W60" s="15">
        <v>199</v>
      </c>
      <c r="X60" s="4">
        <f t="shared" si="5"/>
        <v>0</v>
      </c>
      <c r="Y60" s="15">
        <v>52.5</v>
      </c>
      <c r="Z60" s="25">
        <v>-97.3</v>
      </c>
      <c r="AA60" s="28">
        <v>-12.65</v>
      </c>
      <c r="AB60" s="45">
        <f>100*(((W60/61.017)+((U60/35.453)+((V60*2)/96.06)+(X60*2/60.024))-((S60/22.9885)+(T60/39.0983)+((Q60*2)/40.078)+((R60*2)/24.305)))/(((W60/61.017)+((U60/35.453))+((V60*2)/96.06)+(AD60*2/60.024)+((S60/22.9885)+(T60/39.0983)+((Q60*2)/40.078)+((R60*2)/24.305)))))</f>
        <v>-2.3241484014951426</v>
      </c>
      <c r="AC60" s="1" t="s">
        <v>122</v>
      </c>
      <c r="AD60" s="6">
        <f t="shared" si="4"/>
        <v>0</v>
      </c>
    </row>
    <row r="61" spans="1:30" ht="12.75">
      <c r="A61" s="63" t="s">
        <v>140</v>
      </c>
      <c r="B61" s="2"/>
      <c r="C61" s="19"/>
      <c r="E61" s="42"/>
      <c r="F61" s="43"/>
      <c r="G61" s="3"/>
      <c r="H61" s="3"/>
      <c r="I61" s="47"/>
      <c r="J61" s="4"/>
      <c r="K61" s="5"/>
      <c r="M61" s="4"/>
      <c r="N61" s="4"/>
      <c r="O61" s="5"/>
      <c r="P61" s="4"/>
      <c r="Q61" s="15"/>
      <c r="R61" s="15"/>
      <c r="S61" s="15"/>
      <c r="T61" s="15"/>
      <c r="U61" s="15"/>
      <c r="V61" s="15"/>
      <c r="W61" s="15"/>
      <c r="X61" s="4"/>
      <c r="Y61" s="15"/>
      <c r="Z61" s="25"/>
      <c r="AA61" s="28"/>
      <c r="AB61" s="45"/>
      <c r="AD61" s="6"/>
    </row>
    <row r="62" spans="1:30" ht="12.75">
      <c r="A62" s="9" t="s">
        <v>141</v>
      </c>
      <c r="B62" s="36"/>
      <c r="C62" s="19">
        <v>57756</v>
      </c>
      <c r="D62" s="9" t="s">
        <v>142</v>
      </c>
      <c r="E62" s="21">
        <v>37923</v>
      </c>
      <c r="F62" s="22">
        <v>0.5902777777777778</v>
      </c>
      <c r="G62" s="23">
        <v>38.51866</v>
      </c>
      <c r="H62" s="51">
        <v>114.74273</v>
      </c>
      <c r="I62" s="27">
        <v>19</v>
      </c>
      <c r="J62" s="25" t="s">
        <v>42</v>
      </c>
      <c r="K62" s="26">
        <v>7048</v>
      </c>
      <c r="L62" s="25" t="s">
        <v>143</v>
      </c>
      <c r="M62" s="27" t="s">
        <v>41</v>
      </c>
      <c r="N62" s="27" t="s">
        <v>41</v>
      </c>
      <c r="O62" s="39" t="s">
        <v>41</v>
      </c>
      <c r="P62" s="27" t="s">
        <v>41</v>
      </c>
      <c r="Q62" s="30">
        <v>17.6</v>
      </c>
      <c r="R62" s="30">
        <v>3.77</v>
      </c>
      <c r="S62" s="30">
        <v>1.87</v>
      </c>
      <c r="T62" s="30">
        <v>1.16</v>
      </c>
      <c r="U62" s="30">
        <v>0.9</v>
      </c>
      <c r="V62" s="30">
        <v>9.5</v>
      </c>
      <c r="W62" s="30">
        <v>67.9</v>
      </c>
      <c r="X62" s="25">
        <v>0</v>
      </c>
      <c r="Y62" s="30">
        <v>10.8</v>
      </c>
      <c r="Z62" s="25">
        <v>-108.1</v>
      </c>
      <c r="AA62" s="28">
        <v>-14.4</v>
      </c>
      <c r="AB62" s="31">
        <f>100*(((W62/61.017)+((U62/35.453)+((V62*2)/96.06)+(X62*2/60.024))-((S62/22.9885)+(T62/39.0983)+((Q62*2)/40.078)+((R62*2)/24.305)))/(((W62/61.017)+((U62/35.453))+((V62*2)/96.06)+(X62*2/60.024)+((S62/22.9885)+(T62/39.0983)+((Q62*2)/40.078)+((R62*2)/24.305)))))</f>
        <v>1.3833379473468455</v>
      </c>
      <c r="AC62" s="9" t="s">
        <v>140</v>
      </c>
      <c r="AD62" s="28">
        <f aca="true" t="shared" si="6" ref="AD62:AD71">IF(N62&lt;8.3,0,IF(N62&gt;=8.3,X62))</f>
        <v>0</v>
      </c>
    </row>
    <row r="63" spans="1:30" ht="12.75">
      <c r="A63" s="9" t="s">
        <v>141</v>
      </c>
      <c r="B63" s="36"/>
      <c r="C63" s="49" t="s">
        <v>41</v>
      </c>
      <c r="D63" s="9" t="s">
        <v>144</v>
      </c>
      <c r="E63" s="21">
        <v>37923</v>
      </c>
      <c r="F63" s="22">
        <v>0.5902777777777778</v>
      </c>
      <c r="G63" s="23">
        <v>38.51866</v>
      </c>
      <c r="H63" s="51">
        <v>114.74273</v>
      </c>
      <c r="I63" s="27">
        <v>19</v>
      </c>
      <c r="J63" s="25" t="s">
        <v>42</v>
      </c>
      <c r="K63" s="26">
        <v>7048</v>
      </c>
      <c r="L63" s="27" t="s">
        <v>41</v>
      </c>
      <c r="M63" s="27" t="s">
        <v>41</v>
      </c>
      <c r="N63" s="27" t="s">
        <v>41</v>
      </c>
      <c r="O63" s="39" t="s">
        <v>41</v>
      </c>
      <c r="P63" s="27" t="s">
        <v>41</v>
      </c>
      <c r="Q63" s="27" t="s">
        <v>41</v>
      </c>
      <c r="R63" s="27" t="s">
        <v>41</v>
      </c>
      <c r="S63" s="27" t="s">
        <v>41</v>
      </c>
      <c r="T63" s="27" t="s">
        <v>41</v>
      </c>
      <c r="U63" s="27" t="s">
        <v>41</v>
      </c>
      <c r="V63" s="27" t="s">
        <v>41</v>
      </c>
      <c r="W63" s="27" t="s">
        <v>41</v>
      </c>
      <c r="X63" s="27" t="s">
        <v>41</v>
      </c>
      <c r="Y63" s="27" t="s">
        <v>41</v>
      </c>
      <c r="Z63" s="25">
        <v>-105.8</v>
      </c>
      <c r="AA63" s="28">
        <v>-14.46</v>
      </c>
      <c r="AB63" s="29" t="s">
        <v>41</v>
      </c>
      <c r="AC63" s="9" t="s">
        <v>140</v>
      </c>
      <c r="AD63" s="28" t="str">
        <f t="shared" si="6"/>
        <v>--</v>
      </c>
    </row>
    <row r="64" spans="1:30" ht="12.75">
      <c r="A64" s="9" t="s">
        <v>145</v>
      </c>
      <c r="B64" s="36"/>
      <c r="C64" s="19">
        <v>57755</v>
      </c>
      <c r="D64" s="9" t="s">
        <v>146</v>
      </c>
      <c r="E64" s="21">
        <v>37924</v>
      </c>
      <c r="F64" s="35">
        <v>0.4513888888888889</v>
      </c>
      <c r="G64" s="19">
        <v>38.60326</v>
      </c>
      <c r="H64" s="52">
        <v>114.7164</v>
      </c>
      <c r="I64" s="37">
        <v>15.6</v>
      </c>
      <c r="J64" s="25" t="s">
        <v>42</v>
      </c>
      <c r="K64" s="19">
        <v>7484</v>
      </c>
      <c r="L64" s="25">
        <v>7.76424</v>
      </c>
      <c r="M64" s="27">
        <v>12</v>
      </c>
      <c r="N64" s="27">
        <v>6.6</v>
      </c>
      <c r="O64" s="39" t="s">
        <v>41</v>
      </c>
      <c r="P64" s="27">
        <v>5.95</v>
      </c>
      <c r="Q64" s="30">
        <v>58.4</v>
      </c>
      <c r="R64" s="30">
        <v>9.03</v>
      </c>
      <c r="S64" s="30">
        <v>22.4</v>
      </c>
      <c r="T64" s="30">
        <v>0.31</v>
      </c>
      <c r="U64" s="30">
        <v>10.6</v>
      </c>
      <c r="V64" s="30">
        <v>23.2</v>
      </c>
      <c r="W64" s="30">
        <v>230</v>
      </c>
      <c r="X64" s="25">
        <v>0</v>
      </c>
      <c r="Y64" s="30">
        <v>17.5</v>
      </c>
      <c r="Z64" s="25">
        <v>-106.5</v>
      </c>
      <c r="AA64" s="28">
        <v>-14.91</v>
      </c>
      <c r="AB64" s="31">
        <f>100*(((W64/61.017)+((U64/35.453)+((V64*2)/96.06)+(X64*2/60.024))-((S64/22.9885)+(T64/39.0983)+((Q64*2)/40.078)+((R64*2)/24.305)))/(((W64/61.017)+((U64/35.453))+((V64*2)/96.06)+(X64*2/60.024)+((S64/22.9885)+(T64/39.0983)+((Q64*2)/40.078)+((R64*2)/24.305)))))</f>
        <v>-0.960084241172994</v>
      </c>
      <c r="AC64" s="9" t="s">
        <v>140</v>
      </c>
      <c r="AD64" s="28">
        <f t="shared" si="6"/>
        <v>0</v>
      </c>
    </row>
    <row r="65" spans="1:30" ht="12.75">
      <c r="A65" s="9" t="s">
        <v>145</v>
      </c>
      <c r="B65" s="36"/>
      <c r="C65" s="49" t="s">
        <v>41</v>
      </c>
      <c r="D65" s="9" t="s">
        <v>147</v>
      </c>
      <c r="E65" s="21">
        <v>37924</v>
      </c>
      <c r="F65" s="35">
        <v>0.4513888888888889</v>
      </c>
      <c r="G65" s="19">
        <v>38.60326</v>
      </c>
      <c r="H65" s="52">
        <v>114.7164</v>
      </c>
      <c r="I65" s="37">
        <v>15.6</v>
      </c>
      <c r="J65" s="25" t="s">
        <v>42</v>
      </c>
      <c r="K65" s="19">
        <v>7484</v>
      </c>
      <c r="L65" s="27" t="s">
        <v>41</v>
      </c>
      <c r="M65" s="27" t="s">
        <v>41</v>
      </c>
      <c r="N65" s="27" t="s">
        <v>41</v>
      </c>
      <c r="O65" s="39" t="s">
        <v>41</v>
      </c>
      <c r="P65" s="27" t="s">
        <v>41</v>
      </c>
      <c r="Q65" s="27" t="s">
        <v>41</v>
      </c>
      <c r="R65" s="27" t="s">
        <v>41</v>
      </c>
      <c r="S65" s="27" t="s">
        <v>41</v>
      </c>
      <c r="T65" s="27" t="s">
        <v>41</v>
      </c>
      <c r="U65" s="27" t="s">
        <v>41</v>
      </c>
      <c r="V65" s="27" t="s">
        <v>41</v>
      </c>
      <c r="W65" s="27" t="s">
        <v>41</v>
      </c>
      <c r="X65" s="27" t="s">
        <v>41</v>
      </c>
      <c r="Y65" s="27" t="s">
        <v>41</v>
      </c>
      <c r="Z65" s="25">
        <v>-109.2</v>
      </c>
      <c r="AA65" s="28">
        <v>-14.94</v>
      </c>
      <c r="AB65" s="29" t="s">
        <v>41</v>
      </c>
      <c r="AC65" s="9" t="s">
        <v>140</v>
      </c>
      <c r="AD65" s="28" t="str">
        <f t="shared" si="6"/>
        <v>--</v>
      </c>
    </row>
    <row r="66" spans="1:30" ht="12.75">
      <c r="A66" s="9" t="s">
        <v>145</v>
      </c>
      <c r="B66" s="36"/>
      <c r="C66" s="49">
        <v>59579</v>
      </c>
      <c r="D66" s="9" t="s">
        <v>146</v>
      </c>
      <c r="E66" s="21">
        <v>38070</v>
      </c>
      <c r="F66" s="22">
        <v>0.4777777777777778</v>
      </c>
      <c r="G66" s="19">
        <v>38.60326</v>
      </c>
      <c r="H66" s="52">
        <v>114.7164</v>
      </c>
      <c r="I66" s="37">
        <v>15.6</v>
      </c>
      <c r="J66" s="25" t="s">
        <v>42</v>
      </c>
      <c r="K66" s="19">
        <v>7484</v>
      </c>
      <c r="L66" s="27" t="s">
        <v>41</v>
      </c>
      <c r="M66" s="25">
        <v>11.8</v>
      </c>
      <c r="N66" s="25">
        <v>6.07</v>
      </c>
      <c r="O66" s="26">
        <v>135</v>
      </c>
      <c r="P66" s="25">
        <v>3.6</v>
      </c>
      <c r="Q66" s="27">
        <v>19.5</v>
      </c>
      <c r="R66" s="27">
        <v>3.83</v>
      </c>
      <c r="S66" s="27">
        <v>1.99</v>
      </c>
      <c r="T66" s="27">
        <v>1.42</v>
      </c>
      <c r="U66" s="27">
        <v>0.9</v>
      </c>
      <c r="V66" s="27">
        <v>9.6</v>
      </c>
      <c r="W66" s="27">
        <v>68.6</v>
      </c>
      <c r="X66" s="27">
        <v>0</v>
      </c>
      <c r="Y66" s="27">
        <v>10.8</v>
      </c>
      <c r="Z66" s="25">
        <v>-114.4</v>
      </c>
      <c r="AA66" s="28">
        <v>-16.25</v>
      </c>
      <c r="AB66" s="31">
        <f>100*(((W66/61.017)+((U66/35.453)+((V66*2)/96.06)+(X66*2/60.024))-((S66/22.9885)+(T66/39.0983)+((Q66*2)/40.078)+((R66*2)/24.305)))/(((W66/61.017)+((U66/35.453))+((V66*2)/96.06)+(X66*2/60.024)+((S66/22.9885)+(T66/39.0983)+((Q66*2)/40.078)+((R66*2)/24.305)))))</f>
        <v>-2.231693508135149</v>
      </c>
      <c r="AC66" s="9" t="s">
        <v>140</v>
      </c>
      <c r="AD66" s="28">
        <f t="shared" si="6"/>
        <v>0</v>
      </c>
    </row>
    <row r="67" spans="1:30" ht="12.75">
      <c r="A67" s="9" t="s">
        <v>145</v>
      </c>
      <c r="B67" s="36"/>
      <c r="C67" s="27" t="s">
        <v>41</v>
      </c>
      <c r="D67" s="20" t="s">
        <v>148</v>
      </c>
      <c r="E67" s="21">
        <v>38070</v>
      </c>
      <c r="F67" s="22">
        <v>0.4777777777777778</v>
      </c>
      <c r="G67" s="19">
        <v>38.60326</v>
      </c>
      <c r="H67" s="52">
        <v>114.7164</v>
      </c>
      <c r="I67" s="37">
        <v>15.6</v>
      </c>
      <c r="J67" s="25" t="s">
        <v>42</v>
      </c>
      <c r="K67" s="19">
        <v>7484</v>
      </c>
      <c r="L67" s="27" t="s">
        <v>41</v>
      </c>
      <c r="M67" s="27" t="s">
        <v>41</v>
      </c>
      <c r="N67" s="27" t="s">
        <v>41</v>
      </c>
      <c r="O67" s="39" t="s">
        <v>41</v>
      </c>
      <c r="P67" s="27" t="s">
        <v>41</v>
      </c>
      <c r="Q67" s="27" t="s">
        <v>41</v>
      </c>
      <c r="R67" s="27" t="s">
        <v>41</v>
      </c>
      <c r="S67" s="27" t="s">
        <v>41</v>
      </c>
      <c r="T67" s="27" t="s">
        <v>41</v>
      </c>
      <c r="U67" s="27" t="s">
        <v>41</v>
      </c>
      <c r="V67" s="27" t="s">
        <v>41</v>
      </c>
      <c r="W67" s="27" t="s">
        <v>41</v>
      </c>
      <c r="X67" s="27" t="s">
        <v>41</v>
      </c>
      <c r="Y67" s="27" t="s">
        <v>41</v>
      </c>
      <c r="Z67" s="25">
        <v>-106.2</v>
      </c>
      <c r="AA67" s="28">
        <v>-14.75</v>
      </c>
      <c r="AB67" s="41" t="s">
        <v>41</v>
      </c>
      <c r="AC67" s="9" t="s">
        <v>140</v>
      </c>
      <c r="AD67" s="28" t="str">
        <f t="shared" si="6"/>
        <v>--</v>
      </c>
    </row>
    <row r="68" spans="1:30" ht="12.75">
      <c r="A68" s="9" t="s">
        <v>145</v>
      </c>
      <c r="B68" s="36"/>
      <c r="C68" s="27" t="s">
        <v>41</v>
      </c>
      <c r="D68" s="20" t="s">
        <v>148</v>
      </c>
      <c r="E68" s="21">
        <v>38104</v>
      </c>
      <c r="F68" s="22">
        <v>0.7263888888888889</v>
      </c>
      <c r="G68" s="19">
        <v>38.60326</v>
      </c>
      <c r="H68" s="52">
        <v>114.7164</v>
      </c>
      <c r="I68" s="37">
        <v>15.6</v>
      </c>
      <c r="J68" s="25" t="s">
        <v>149</v>
      </c>
      <c r="K68" s="19">
        <v>7484</v>
      </c>
      <c r="L68" s="27" t="s">
        <v>41</v>
      </c>
      <c r="M68" s="27" t="s">
        <v>41</v>
      </c>
      <c r="N68" s="27" t="s">
        <v>41</v>
      </c>
      <c r="O68" s="39" t="s">
        <v>41</v>
      </c>
      <c r="P68" s="27" t="s">
        <v>41</v>
      </c>
      <c r="Q68" s="27" t="s">
        <v>41</v>
      </c>
      <c r="R68" s="27" t="s">
        <v>41</v>
      </c>
      <c r="S68" s="27" t="s">
        <v>41</v>
      </c>
      <c r="T68" s="27" t="s">
        <v>41</v>
      </c>
      <c r="U68" s="27" t="s">
        <v>41</v>
      </c>
      <c r="V68" s="27" t="s">
        <v>41</v>
      </c>
      <c r="W68" s="27" t="s">
        <v>41</v>
      </c>
      <c r="X68" s="27" t="s">
        <v>41</v>
      </c>
      <c r="Y68" s="27" t="s">
        <v>41</v>
      </c>
      <c r="Z68" s="25">
        <v>-107.6</v>
      </c>
      <c r="AA68" s="28">
        <v>-15.37</v>
      </c>
      <c r="AB68" s="41" t="s">
        <v>41</v>
      </c>
      <c r="AC68" s="9" t="s">
        <v>140</v>
      </c>
      <c r="AD68" s="28" t="str">
        <f t="shared" si="6"/>
        <v>--</v>
      </c>
    </row>
    <row r="69" spans="1:30" ht="12.75">
      <c r="A69" s="83" t="s">
        <v>150</v>
      </c>
      <c r="B69" s="36"/>
      <c r="C69" s="27"/>
      <c r="D69" s="20"/>
      <c r="E69" s="21"/>
      <c r="F69" s="22"/>
      <c r="G69" s="19"/>
      <c r="H69" s="52"/>
      <c r="I69" s="37"/>
      <c r="J69" s="25"/>
      <c r="K69" s="19"/>
      <c r="L69" s="27"/>
      <c r="M69" s="27"/>
      <c r="N69" s="27"/>
      <c r="O69" s="39"/>
      <c r="P69" s="27"/>
      <c r="Q69" s="27"/>
      <c r="R69" s="27"/>
      <c r="S69" s="27"/>
      <c r="T69" s="27"/>
      <c r="U69" s="27"/>
      <c r="V69" s="27"/>
      <c r="W69" s="27"/>
      <c r="X69" s="27"/>
      <c r="Y69" s="27"/>
      <c r="Z69" s="25"/>
      <c r="AA69" s="28"/>
      <c r="AB69" s="41"/>
      <c r="AC69" s="9"/>
      <c r="AD69" s="28"/>
    </row>
    <row r="70" spans="1:30" ht="12.75">
      <c r="A70" s="1" t="s">
        <v>151</v>
      </c>
      <c r="B70" s="2"/>
      <c r="C70" s="19">
        <v>58503</v>
      </c>
      <c r="D70" s="7" t="s">
        <v>152</v>
      </c>
      <c r="E70" s="42">
        <v>38003</v>
      </c>
      <c r="F70" s="43">
        <v>0.6041666666666666</v>
      </c>
      <c r="G70" s="53">
        <v>36.4389</v>
      </c>
      <c r="H70" s="53">
        <v>115.35775</v>
      </c>
      <c r="I70" s="44" t="s">
        <v>41</v>
      </c>
      <c r="J70" s="4" t="s">
        <v>42</v>
      </c>
      <c r="K70" s="2">
        <v>3000</v>
      </c>
      <c r="L70" s="4">
        <v>172</v>
      </c>
      <c r="M70" s="4">
        <v>21.4</v>
      </c>
      <c r="N70" s="4">
        <v>7.44</v>
      </c>
      <c r="O70" s="5">
        <v>478</v>
      </c>
      <c r="P70" s="4">
        <v>4</v>
      </c>
      <c r="Q70" s="15">
        <v>51</v>
      </c>
      <c r="R70" s="15">
        <v>48.2</v>
      </c>
      <c r="S70" s="15">
        <v>9.81</v>
      </c>
      <c r="T70" s="15">
        <v>3.02</v>
      </c>
      <c r="U70" s="15">
        <v>9.1</v>
      </c>
      <c r="V70" s="54">
        <v>25.1</v>
      </c>
      <c r="W70" s="54">
        <v>401</v>
      </c>
      <c r="X70" s="4">
        <f>IF(N70&lt;8.3,0,IF(N70&gt;=8.3,N70))</f>
        <v>0</v>
      </c>
      <c r="Y70" s="15">
        <v>28.7</v>
      </c>
      <c r="Z70" s="25">
        <v>-95</v>
      </c>
      <c r="AA70" s="28">
        <v>-12.88</v>
      </c>
      <c r="AB70" s="45">
        <f>100*(((W70/61.017)+((U70/35.453)+((V70*2)/96.06)+(X70*2/60.024))-((S70/22.9885)+(T70/39.0983)+((Q70*2)/40.078)+((R70*2)/24.305)))/(((W70/61.017)+((U70/35.453))+((V70*2)/96.06)+(AD70*2/60.024)+((S70/22.9885)+(T70/39.0983)+((Q70*2)/40.078)+((R70*2)/24.305)))))</f>
        <v>2.338298827804808</v>
      </c>
      <c r="AC70" s="38" t="s">
        <v>150</v>
      </c>
      <c r="AD70" s="6">
        <f t="shared" si="6"/>
        <v>0</v>
      </c>
    </row>
    <row r="71" spans="1:30" ht="12.75">
      <c r="A71" s="1" t="s">
        <v>153</v>
      </c>
      <c r="B71" s="2"/>
      <c r="C71" s="19">
        <v>58487</v>
      </c>
      <c r="D71" s="1" t="s">
        <v>154</v>
      </c>
      <c r="E71" s="42">
        <v>38003</v>
      </c>
      <c r="F71" s="43">
        <v>0.3958333333333333</v>
      </c>
      <c r="G71" s="55">
        <v>36.6331</v>
      </c>
      <c r="H71" s="55">
        <v>115.20861</v>
      </c>
      <c r="I71" s="44" t="s">
        <v>41</v>
      </c>
      <c r="J71" s="4" t="s">
        <v>42</v>
      </c>
      <c r="K71" s="2">
        <v>8000</v>
      </c>
      <c r="L71" s="4">
        <v>0.07925162</v>
      </c>
      <c r="M71" s="4">
        <v>8.2</v>
      </c>
      <c r="N71" s="4">
        <v>7.34</v>
      </c>
      <c r="O71" s="5">
        <v>546</v>
      </c>
      <c r="P71" s="4">
        <v>2.3</v>
      </c>
      <c r="Q71" s="56" t="s">
        <v>41</v>
      </c>
      <c r="R71" s="56" t="s">
        <v>41</v>
      </c>
      <c r="S71" s="56" t="s">
        <v>41</v>
      </c>
      <c r="T71" s="56" t="s">
        <v>41</v>
      </c>
      <c r="U71" s="56" t="s">
        <v>41</v>
      </c>
      <c r="V71" s="56" t="s">
        <v>41</v>
      </c>
      <c r="W71" s="56" t="s">
        <v>41</v>
      </c>
      <c r="X71" s="56" t="s">
        <v>41</v>
      </c>
      <c r="Y71" s="56" t="s">
        <v>41</v>
      </c>
      <c r="Z71" s="25">
        <v>-94</v>
      </c>
      <c r="AA71" s="28">
        <v>-12.87</v>
      </c>
      <c r="AB71" s="57" t="s">
        <v>41</v>
      </c>
      <c r="AC71" s="1" t="s">
        <v>150</v>
      </c>
      <c r="AD71" s="6">
        <f t="shared" si="6"/>
        <v>0</v>
      </c>
    </row>
    <row r="72" spans="1:30" ht="12.75">
      <c r="A72" s="83" t="s">
        <v>155</v>
      </c>
      <c r="B72" s="2"/>
      <c r="C72" s="19"/>
      <c r="D72" s="1"/>
      <c r="E72" s="42"/>
      <c r="F72" s="43"/>
      <c r="G72" s="55"/>
      <c r="H72" s="55"/>
      <c r="I72" s="44"/>
      <c r="J72" s="4"/>
      <c r="M72" s="4"/>
      <c r="N72" s="4"/>
      <c r="O72" s="5"/>
      <c r="P72" s="4"/>
      <c r="Q72" s="56"/>
      <c r="R72" s="56"/>
      <c r="S72" s="56"/>
      <c r="T72" s="56"/>
      <c r="U72" s="56"/>
      <c r="V72" s="56"/>
      <c r="W72" s="56"/>
      <c r="X72" s="56"/>
      <c r="Y72" s="56"/>
      <c r="Z72" s="25"/>
      <c r="AA72" s="28"/>
      <c r="AB72" s="57"/>
      <c r="AD72" s="6"/>
    </row>
    <row r="73" spans="1:30" ht="12.75">
      <c r="A73" s="9" t="s">
        <v>156</v>
      </c>
      <c r="B73" s="36"/>
      <c r="C73" s="19">
        <v>60311</v>
      </c>
      <c r="D73" s="9" t="s">
        <v>157</v>
      </c>
      <c r="E73" s="21">
        <v>38126</v>
      </c>
      <c r="F73" s="22">
        <v>0.8125</v>
      </c>
      <c r="G73" s="23">
        <v>38.36575</v>
      </c>
      <c r="H73" s="23">
        <v>114.31935</v>
      </c>
      <c r="I73" s="24" t="s">
        <v>41</v>
      </c>
      <c r="J73" s="25" t="s">
        <v>42</v>
      </c>
      <c r="K73" s="18">
        <v>8000</v>
      </c>
      <c r="L73" s="25">
        <v>56</v>
      </c>
      <c r="M73" s="25">
        <v>9.6</v>
      </c>
      <c r="N73" s="25">
        <v>7</v>
      </c>
      <c r="O73" s="26">
        <v>945</v>
      </c>
      <c r="P73" s="25">
        <v>6.5</v>
      </c>
      <c r="Q73" s="30">
        <v>10.4</v>
      </c>
      <c r="R73" s="30">
        <v>2.41</v>
      </c>
      <c r="S73" s="30">
        <v>4.47</v>
      </c>
      <c r="T73" s="30">
        <v>1.31</v>
      </c>
      <c r="U73" s="30">
        <v>4.5</v>
      </c>
      <c r="V73" s="30">
        <v>4.7</v>
      </c>
      <c r="W73" s="30">
        <v>37.1</v>
      </c>
      <c r="X73" s="30">
        <v>0</v>
      </c>
      <c r="Y73" s="30">
        <v>19.1</v>
      </c>
      <c r="Z73" s="25">
        <v>-106.9</v>
      </c>
      <c r="AA73" s="28">
        <v>-14.65</v>
      </c>
      <c r="AB73" s="31">
        <f aca="true" t="shared" si="7" ref="AB73:AB78">100*(((W73/61.017)+((U73/35.453)+((V73*2)/96.06)+(X73*2/60.024))-((S73/22.9885)+(T73/39.0983)+((Q73*2)/40.078)+((R73*2)/24.305)))/(((W73/61.017)+((U73/35.453))+((V73*2)/96.06)+(X73*2/60.024)+((S73/22.9885)+(T73/39.0983)+((Q73*2)/40.078)+((R73*2)/24.305)))))</f>
        <v>-6.323737901958358</v>
      </c>
      <c r="AC73" s="38" t="s">
        <v>155</v>
      </c>
      <c r="AD73" s="28">
        <f>IF(N73&lt;8.3,0,IF(N73&gt;=8.3,#REF!))</f>
        <v>0</v>
      </c>
    </row>
    <row r="74" spans="1:30" ht="12.75">
      <c r="A74" s="9" t="s">
        <v>158</v>
      </c>
      <c r="B74" s="18"/>
      <c r="C74" s="19">
        <v>60310</v>
      </c>
      <c r="D74" s="9" t="s">
        <v>159</v>
      </c>
      <c r="E74" s="21">
        <v>38125</v>
      </c>
      <c r="F74" s="22">
        <v>0.7777777777777778</v>
      </c>
      <c r="G74" s="23">
        <v>38.35295</v>
      </c>
      <c r="H74" s="23">
        <v>114.36718</v>
      </c>
      <c r="I74" s="24" t="s">
        <v>41</v>
      </c>
      <c r="J74" s="25" t="s">
        <v>42</v>
      </c>
      <c r="K74" s="18">
        <v>7000</v>
      </c>
      <c r="L74" s="25" t="s">
        <v>160</v>
      </c>
      <c r="M74" s="25">
        <v>17.9</v>
      </c>
      <c r="N74" s="25">
        <v>7.84</v>
      </c>
      <c r="O74" s="26">
        <v>382</v>
      </c>
      <c r="P74" s="25">
        <v>6.4</v>
      </c>
      <c r="Q74" s="30">
        <v>45</v>
      </c>
      <c r="R74" s="30">
        <v>9.43</v>
      </c>
      <c r="S74" s="30">
        <v>18.5</v>
      </c>
      <c r="T74" s="30">
        <v>2.06</v>
      </c>
      <c r="U74" s="30">
        <v>40.6</v>
      </c>
      <c r="V74" s="30">
        <v>16.1</v>
      </c>
      <c r="W74" s="30">
        <v>135</v>
      </c>
      <c r="X74" s="30">
        <v>0</v>
      </c>
      <c r="Y74" s="30">
        <v>36.7</v>
      </c>
      <c r="Z74" s="25">
        <v>-102</v>
      </c>
      <c r="AA74" s="28">
        <v>-12.93</v>
      </c>
      <c r="AB74" s="31">
        <f t="shared" si="7"/>
        <v>-2.458394579077684</v>
      </c>
      <c r="AC74" s="38" t="s">
        <v>155</v>
      </c>
      <c r="AD74" s="28">
        <f>IF(N74&lt;8.3,0,IF(N74&gt;=8.3,#REF!))</f>
        <v>0</v>
      </c>
    </row>
    <row r="75" spans="1:30" ht="12.75">
      <c r="A75" s="9" t="s">
        <v>161</v>
      </c>
      <c r="B75" s="18"/>
      <c r="C75" s="24" t="s">
        <v>41</v>
      </c>
      <c r="D75" s="20" t="s">
        <v>162</v>
      </c>
      <c r="E75" s="21">
        <v>38105</v>
      </c>
      <c r="F75" s="35" t="s">
        <v>41</v>
      </c>
      <c r="G75" s="18">
        <v>38.15344</v>
      </c>
      <c r="H75" s="18">
        <v>114.35401</v>
      </c>
      <c r="I75" s="24" t="s">
        <v>41</v>
      </c>
      <c r="J75" s="25" t="s">
        <v>42</v>
      </c>
      <c r="K75" s="18">
        <v>7460</v>
      </c>
      <c r="L75" s="25" t="s">
        <v>160</v>
      </c>
      <c r="M75" s="27" t="s">
        <v>41</v>
      </c>
      <c r="N75" s="27" t="s">
        <v>41</v>
      </c>
      <c r="O75" s="39" t="s">
        <v>41</v>
      </c>
      <c r="P75" s="27" t="s">
        <v>41</v>
      </c>
      <c r="Q75" s="27" t="s">
        <v>41</v>
      </c>
      <c r="R75" s="27" t="s">
        <v>41</v>
      </c>
      <c r="S75" s="27" t="s">
        <v>41</v>
      </c>
      <c r="T75" s="27" t="s">
        <v>41</v>
      </c>
      <c r="U75" s="27" t="s">
        <v>41</v>
      </c>
      <c r="V75" s="27" t="s">
        <v>41</v>
      </c>
      <c r="W75" s="27" t="s">
        <v>41</v>
      </c>
      <c r="X75" s="27" t="s">
        <v>41</v>
      </c>
      <c r="Y75" s="27" t="s">
        <v>41</v>
      </c>
      <c r="Z75" s="25">
        <v>-93.4</v>
      </c>
      <c r="AA75" s="28">
        <v>-12.68</v>
      </c>
      <c r="AB75" s="29" t="s">
        <v>41</v>
      </c>
      <c r="AC75" s="38" t="s">
        <v>155</v>
      </c>
      <c r="AD75" s="28" t="str">
        <f>IF(N75&lt;8.3,0,IF(N75&gt;=8.3,X75))</f>
        <v>--</v>
      </c>
    </row>
    <row r="76" spans="1:30" ht="12.75">
      <c r="A76" s="9" t="s">
        <v>163</v>
      </c>
      <c r="B76" s="18"/>
      <c r="C76" s="19">
        <v>60081</v>
      </c>
      <c r="D76" s="20" t="s">
        <v>164</v>
      </c>
      <c r="E76" s="21">
        <v>38105</v>
      </c>
      <c r="F76" s="22">
        <v>0.6763888888888889</v>
      </c>
      <c r="G76" s="18">
        <v>38.12049</v>
      </c>
      <c r="H76" s="18">
        <v>114.33344</v>
      </c>
      <c r="I76" s="24" t="s">
        <v>41</v>
      </c>
      <c r="J76" s="25" t="s">
        <v>42</v>
      </c>
      <c r="K76" s="18">
        <v>6873</v>
      </c>
      <c r="L76" s="25" t="s">
        <v>160</v>
      </c>
      <c r="M76" s="27" t="s">
        <v>41</v>
      </c>
      <c r="N76" s="27" t="s">
        <v>41</v>
      </c>
      <c r="O76" s="39" t="s">
        <v>41</v>
      </c>
      <c r="P76" s="27" t="s">
        <v>41</v>
      </c>
      <c r="Q76" s="30">
        <v>20.2</v>
      </c>
      <c r="R76" s="30">
        <v>3.33</v>
      </c>
      <c r="S76" s="30">
        <v>16.3</v>
      </c>
      <c r="T76" s="30">
        <v>6.15</v>
      </c>
      <c r="U76" s="30">
        <v>7.6</v>
      </c>
      <c r="V76" s="30">
        <v>7.2</v>
      </c>
      <c r="W76" s="30">
        <v>104</v>
      </c>
      <c r="X76" s="30">
        <v>0</v>
      </c>
      <c r="Y76" s="30">
        <v>45.8</v>
      </c>
      <c r="Z76" s="25">
        <v>-93.3</v>
      </c>
      <c r="AA76" s="28">
        <v>-12.3</v>
      </c>
      <c r="AB76" s="31">
        <f t="shared" si="7"/>
        <v>-1.8894523690226281</v>
      </c>
      <c r="AC76" s="38" t="s">
        <v>155</v>
      </c>
      <c r="AD76" s="28" t="e">
        <f>IF(N76&lt;8.3,0,IF(N76&gt;=8.3,#REF!))</f>
        <v>#REF!</v>
      </c>
    </row>
    <row r="77" spans="1:30" ht="12.75">
      <c r="A77" s="9" t="s">
        <v>165</v>
      </c>
      <c r="B77" s="18"/>
      <c r="C77" s="24" t="s">
        <v>41</v>
      </c>
      <c r="D77" s="9" t="s">
        <v>166</v>
      </c>
      <c r="E77" s="21">
        <v>38126</v>
      </c>
      <c r="F77" s="22">
        <v>0.7152777777777778</v>
      </c>
      <c r="G77" s="18">
        <v>38.32738</v>
      </c>
      <c r="H77" s="18">
        <v>114.24383</v>
      </c>
      <c r="I77" s="18" t="s">
        <v>41</v>
      </c>
      <c r="J77" s="25" t="s">
        <v>42</v>
      </c>
      <c r="K77" s="18">
        <v>7079</v>
      </c>
      <c r="L77" s="25" t="s">
        <v>160</v>
      </c>
      <c r="M77" s="27" t="s">
        <v>41</v>
      </c>
      <c r="N77" s="27" t="s">
        <v>41</v>
      </c>
      <c r="O77" s="39" t="s">
        <v>41</v>
      </c>
      <c r="P77" s="27" t="s">
        <v>41</v>
      </c>
      <c r="Q77" s="27" t="s">
        <v>41</v>
      </c>
      <c r="R77" s="27" t="s">
        <v>41</v>
      </c>
      <c r="S77" s="27" t="s">
        <v>41</v>
      </c>
      <c r="T77" s="27" t="s">
        <v>41</v>
      </c>
      <c r="U77" s="27" t="s">
        <v>41</v>
      </c>
      <c r="V77" s="27" t="s">
        <v>41</v>
      </c>
      <c r="W77" s="27" t="s">
        <v>41</v>
      </c>
      <c r="X77" s="27" t="s">
        <v>41</v>
      </c>
      <c r="Y77" s="27" t="s">
        <v>41</v>
      </c>
      <c r="Z77" s="25">
        <v>-103.7</v>
      </c>
      <c r="AA77" s="28">
        <v>-14.27</v>
      </c>
      <c r="AB77" s="29" t="s">
        <v>41</v>
      </c>
      <c r="AC77" s="38" t="s">
        <v>155</v>
      </c>
      <c r="AD77" s="28" t="str">
        <f>IF(N77&lt;8.3,0,IF(N77&gt;=8.3,X77))</f>
        <v>--</v>
      </c>
    </row>
    <row r="78" spans="1:30" ht="12.75">
      <c r="A78" s="9" t="s">
        <v>167</v>
      </c>
      <c r="B78" s="18"/>
      <c r="C78" s="19">
        <v>60314</v>
      </c>
      <c r="D78" s="9" t="s">
        <v>168</v>
      </c>
      <c r="E78" s="21">
        <v>38127</v>
      </c>
      <c r="F78" s="22">
        <v>0.7708333333333334</v>
      </c>
      <c r="G78" s="23">
        <v>38.02676</v>
      </c>
      <c r="H78" s="23">
        <v>114.24503</v>
      </c>
      <c r="I78" s="24" t="s">
        <v>41</v>
      </c>
      <c r="J78" s="25" t="s">
        <v>42</v>
      </c>
      <c r="K78" s="18">
        <v>6600</v>
      </c>
      <c r="L78" s="25" t="s">
        <v>160</v>
      </c>
      <c r="M78" s="25">
        <v>11.7</v>
      </c>
      <c r="N78" s="25">
        <v>6.92</v>
      </c>
      <c r="O78" s="26">
        <v>389</v>
      </c>
      <c r="P78" s="25">
        <v>1.6</v>
      </c>
      <c r="Q78" s="30">
        <v>56.6</v>
      </c>
      <c r="R78" s="30">
        <v>7.96</v>
      </c>
      <c r="S78" s="30">
        <v>16.5</v>
      </c>
      <c r="T78" s="30">
        <v>1.22</v>
      </c>
      <c r="U78" s="30">
        <v>18.6</v>
      </c>
      <c r="V78" s="30">
        <v>13</v>
      </c>
      <c r="W78" s="30">
        <v>206</v>
      </c>
      <c r="X78" s="30">
        <v>0</v>
      </c>
      <c r="Y78" s="30">
        <v>50.1</v>
      </c>
      <c r="Z78" s="25">
        <v>-96.3</v>
      </c>
      <c r="AA78" s="28">
        <v>-12.73</v>
      </c>
      <c r="AB78" s="31">
        <f t="shared" si="7"/>
        <v>-0.6791103764767525</v>
      </c>
      <c r="AC78" s="38" t="s">
        <v>155</v>
      </c>
      <c r="AD78" s="28">
        <f>IF(N78&lt;8.3,0,IF(N78&gt;=8.3,#REF!))</f>
        <v>0</v>
      </c>
    </row>
    <row r="79" spans="1:30" ht="12.75">
      <c r="A79" s="83" t="s">
        <v>169</v>
      </c>
      <c r="B79" s="18"/>
      <c r="C79" s="19"/>
      <c r="D79" s="9"/>
      <c r="E79" s="21"/>
      <c r="F79" s="22"/>
      <c r="G79" s="23"/>
      <c r="H79" s="23"/>
      <c r="I79" s="24"/>
      <c r="J79" s="25"/>
      <c r="K79" s="18"/>
      <c r="L79" s="25"/>
      <c r="M79" s="25"/>
      <c r="N79" s="25"/>
      <c r="O79" s="26"/>
      <c r="P79" s="25"/>
      <c r="Q79" s="30"/>
      <c r="R79" s="30"/>
      <c r="S79" s="30"/>
      <c r="T79" s="30"/>
      <c r="U79" s="30"/>
      <c r="V79" s="30"/>
      <c r="W79" s="30"/>
      <c r="X79" s="30"/>
      <c r="Y79" s="30"/>
      <c r="Z79" s="25"/>
      <c r="AA79" s="28"/>
      <c r="AB79" s="31"/>
      <c r="AC79" s="38"/>
      <c r="AD79" s="28"/>
    </row>
    <row r="80" spans="1:30" ht="12.75">
      <c r="A80" s="1" t="s">
        <v>170</v>
      </c>
      <c r="B80" s="2"/>
      <c r="C80" s="19">
        <v>60312</v>
      </c>
      <c r="D80" s="1" t="s">
        <v>171</v>
      </c>
      <c r="E80" s="42">
        <v>38127</v>
      </c>
      <c r="F80" s="43">
        <v>0.5416666666666666</v>
      </c>
      <c r="G80" s="3">
        <v>38.00609</v>
      </c>
      <c r="H80" s="3">
        <v>114.0898</v>
      </c>
      <c r="I80" s="44" t="s">
        <v>41</v>
      </c>
      <c r="J80" s="4" t="s">
        <v>42</v>
      </c>
      <c r="K80" s="2">
        <v>7300</v>
      </c>
      <c r="L80" s="4" t="s">
        <v>160</v>
      </c>
      <c r="M80" s="4">
        <v>19.8</v>
      </c>
      <c r="N80" s="4">
        <v>8.7</v>
      </c>
      <c r="O80" s="5">
        <v>425</v>
      </c>
      <c r="P80" s="4">
        <v>8</v>
      </c>
      <c r="Q80" s="15">
        <v>49.6</v>
      </c>
      <c r="R80" s="15">
        <v>7.84</v>
      </c>
      <c r="S80" s="15">
        <v>25.3</v>
      </c>
      <c r="T80" s="15">
        <v>3.21</v>
      </c>
      <c r="U80" s="15">
        <v>20.9</v>
      </c>
      <c r="V80" s="15">
        <v>20.5</v>
      </c>
      <c r="W80" s="15">
        <v>89.1</v>
      </c>
      <c r="X80" s="15">
        <v>49.1</v>
      </c>
      <c r="Y80" s="15">
        <v>45.6</v>
      </c>
      <c r="Z80" s="25">
        <v>-100</v>
      </c>
      <c r="AA80" s="28">
        <v>-13.04</v>
      </c>
      <c r="AB80" s="45">
        <f aca="true" t="shared" si="8" ref="AB80:AB85">100*(((W80/61.017)+((U80/35.453)+((V80*2)/96.06)+(X80*2/60.024))-((S80/22.9885)+(T80/39.0983)+((Q80*2)/40.078)+((R80*2)/24.305)))/(((W80/61.017)+((U80/35.453))+((V80*2)/96.06)+(X80*2/60.024)+((S80/22.9885)+(T80/39.0983)+((Q80*2)/40.078)+((R80*2)/24.305)))))</f>
        <v>-2.262106485248144</v>
      </c>
      <c r="AC80" s="38" t="s">
        <v>169</v>
      </c>
      <c r="AD80" s="6">
        <f aca="true" t="shared" si="9" ref="AD80:AD85">IF(N80&lt;8.3,0,IF(N80&gt;=8.3,X80))</f>
        <v>49.1</v>
      </c>
    </row>
    <row r="81" spans="1:30" ht="12.75">
      <c r="A81" s="1" t="s">
        <v>172</v>
      </c>
      <c r="B81" s="2"/>
      <c r="C81" s="19">
        <v>60313</v>
      </c>
      <c r="D81" s="1" t="s">
        <v>173</v>
      </c>
      <c r="E81" s="42">
        <v>38127</v>
      </c>
      <c r="F81" s="43">
        <v>0.5833333333333334</v>
      </c>
      <c r="G81" s="3">
        <v>38.00675</v>
      </c>
      <c r="H81" s="3">
        <v>114.08969</v>
      </c>
      <c r="I81" s="44" t="s">
        <v>41</v>
      </c>
      <c r="J81" s="4" t="s">
        <v>42</v>
      </c>
      <c r="K81" s="2">
        <v>7300</v>
      </c>
      <c r="L81" s="4">
        <v>0.1585032</v>
      </c>
      <c r="M81" s="4">
        <v>13.7</v>
      </c>
      <c r="N81" s="4">
        <v>7.2</v>
      </c>
      <c r="O81" s="5">
        <v>277</v>
      </c>
      <c r="P81" s="4">
        <v>4</v>
      </c>
      <c r="Q81" s="15">
        <v>38.2</v>
      </c>
      <c r="R81" s="15">
        <v>5.72</v>
      </c>
      <c r="S81" s="15">
        <v>17.1</v>
      </c>
      <c r="T81" s="15">
        <v>3.44</v>
      </c>
      <c r="U81" s="15">
        <v>14.8</v>
      </c>
      <c r="V81" s="15">
        <v>7</v>
      </c>
      <c r="W81" s="15">
        <v>157</v>
      </c>
      <c r="X81" s="15">
        <v>0</v>
      </c>
      <c r="Y81" s="15">
        <v>47</v>
      </c>
      <c r="Z81" s="25">
        <v>-93.6</v>
      </c>
      <c r="AA81" s="28">
        <v>-12.09</v>
      </c>
      <c r="AB81" s="45">
        <f t="shared" si="8"/>
        <v>-1.1434359288523308</v>
      </c>
      <c r="AC81" s="38" t="s">
        <v>169</v>
      </c>
      <c r="AD81" s="6">
        <f t="shared" si="9"/>
        <v>0</v>
      </c>
    </row>
    <row r="82" spans="1:30" ht="12.75">
      <c r="A82" s="1" t="s">
        <v>174</v>
      </c>
      <c r="B82" s="2"/>
      <c r="C82" s="19">
        <v>60315</v>
      </c>
      <c r="D82" s="1" t="s">
        <v>175</v>
      </c>
      <c r="E82" s="42">
        <v>38128</v>
      </c>
      <c r="F82" s="43">
        <v>0.5833333333333334</v>
      </c>
      <c r="G82" s="3">
        <v>38.12512</v>
      </c>
      <c r="H82" s="3">
        <v>114.0692</v>
      </c>
      <c r="I82" s="44" t="s">
        <v>41</v>
      </c>
      <c r="J82" s="4" t="s">
        <v>42</v>
      </c>
      <c r="K82" s="2">
        <v>7300</v>
      </c>
      <c r="L82" s="4" t="s">
        <v>160</v>
      </c>
      <c r="M82" s="4">
        <v>15.9</v>
      </c>
      <c r="N82" s="4">
        <v>7.85</v>
      </c>
      <c r="O82" s="5">
        <v>694</v>
      </c>
      <c r="P82" s="4">
        <v>7.7</v>
      </c>
      <c r="Q82" s="15">
        <v>93.1</v>
      </c>
      <c r="R82" s="15">
        <v>21.3</v>
      </c>
      <c r="S82" s="15">
        <v>30.9</v>
      </c>
      <c r="T82" s="15">
        <v>1.32</v>
      </c>
      <c r="U82" s="15">
        <v>26.9</v>
      </c>
      <c r="V82" s="15">
        <v>31.6</v>
      </c>
      <c r="W82" s="15">
        <v>374</v>
      </c>
      <c r="X82" s="15">
        <v>0</v>
      </c>
      <c r="Y82" s="15">
        <v>25.5</v>
      </c>
      <c r="Z82" s="25">
        <v>-93.7</v>
      </c>
      <c r="AA82" s="28">
        <v>-12.37</v>
      </c>
      <c r="AB82" s="45">
        <f t="shared" si="8"/>
        <v>-1.5040772556203983</v>
      </c>
      <c r="AC82" s="38" t="s">
        <v>169</v>
      </c>
      <c r="AD82" s="6">
        <f t="shared" si="9"/>
        <v>0</v>
      </c>
    </row>
    <row r="83" spans="1:30" ht="12.75">
      <c r="A83" s="1" t="s">
        <v>176</v>
      </c>
      <c r="B83" s="2"/>
      <c r="C83" s="19">
        <v>60316</v>
      </c>
      <c r="D83" s="1" t="s">
        <v>177</v>
      </c>
      <c r="E83" s="42">
        <v>38128</v>
      </c>
      <c r="F83" s="43">
        <v>0.6666666666666666</v>
      </c>
      <c r="G83" s="3">
        <v>38.13105</v>
      </c>
      <c r="H83" s="3">
        <v>114.05505</v>
      </c>
      <c r="I83" s="44" t="s">
        <v>41</v>
      </c>
      <c r="J83" s="4" t="s">
        <v>42</v>
      </c>
      <c r="K83" s="2">
        <v>7500</v>
      </c>
      <c r="L83" s="4" t="s">
        <v>160</v>
      </c>
      <c r="M83" s="4">
        <v>9.8</v>
      </c>
      <c r="N83" s="4">
        <v>7.72</v>
      </c>
      <c r="O83" s="5">
        <v>380</v>
      </c>
      <c r="P83" s="4">
        <v>6.2</v>
      </c>
      <c r="Q83" s="15">
        <v>55.7</v>
      </c>
      <c r="R83" s="15">
        <v>6.12</v>
      </c>
      <c r="S83" s="15">
        <v>16.5</v>
      </c>
      <c r="T83" s="15">
        <v>0.52</v>
      </c>
      <c r="U83" s="15">
        <v>18.8</v>
      </c>
      <c r="V83" s="15">
        <v>10.7</v>
      </c>
      <c r="W83" s="15">
        <v>193</v>
      </c>
      <c r="X83" s="15">
        <v>0</v>
      </c>
      <c r="Y83" s="15">
        <v>22.9</v>
      </c>
      <c r="Z83" s="25">
        <v>-100.5</v>
      </c>
      <c r="AA83" s="28">
        <v>-13.36</v>
      </c>
      <c r="AB83" s="45">
        <f t="shared" si="8"/>
        <v>-1.2372738052532835</v>
      </c>
      <c r="AC83" s="38" t="s">
        <v>169</v>
      </c>
      <c r="AD83" s="6">
        <f t="shared" si="9"/>
        <v>0</v>
      </c>
    </row>
    <row r="84" spans="1:30" ht="12.75">
      <c r="A84" s="1" t="s">
        <v>178</v>
      </c>
      <c r="B84" s="2"/>
      <c r="C84" s="19">
        <v>60317</v>
      </c>
      <c r="D84" s="1" t="s">
        <v>179</v>
      </c>
      <c r="E84" s="42">
        <v>38128</v>
      </c>
      <c r="F84" s="43">
        <v>0.7395833333333334</v>
      </c>
      <c r="G84" s="3">
        <v>38.25863</v>
      </c>
      <c r="H84" s="3">
        <v>114.13032</v>
      </c>
      <c r="I84" s="44" t="s">
        <v>41</v>
      </c>
      <c r="J84" s="4" t="s">
        <v>42</v>
      </c>
      <c r="K84" s="2">
        <v>7200</v>
      </c>
      <c r="L84" s="4">
        <v>0.5</v>
      </c>
      <c r="M84" s="4">
        <v>9.8</v>
      </c>
      <c r="N84" s="4">
        <v>7.77</v>
      </c>
      <c r="O84" s="5">
        <v>317</v>
      </c>
      <c r="P84" s="4">
        <v>8.2</v>
      </c>
      <c r="Q84" s="15">
        <v>37</v>
      </c>
      <c r="R84" s="15">
        <v>7.04</v>
      </c>
      <c r="S84" s="15">
        <v>17.2</v>
      </c>
      <c r="T84" s="15">
        <v>3.84</v>
      </c>
      <c r="U84" s="15">
        <v>36.1</v>
      </c>
      <c r="V84" s="15">
        <v>15.3</v>
      </c>
      <c r="W84" s="15">
        <v>124</v>
      </c>
      <c r="X84" s="15">
        <v>0</v>
      </c>
      <c r="Y84" s="15">
        <v>56.6</v>
      </c>
      <c r="Z84" s="25">
        <v>-103.4</v>
      </c>
      <c r="AA84" s="28">
        <v>-14.11</v>
      </c>
      <c r="AB84" s="45">
        <f t="shared" si="8"/>
        <v>1.4591258606694648</v>
      </c>
      <c r="AC84" s="38" t="s">
        <v>169</v>
      </c>
      <c r="AD84" s="6">
        <f t="shared" si="9"/>
        <v>0</v>
      </c>
    </row>
    <row r="85" spans="1:30" ht="12.75">
      <c r="A85" s="1" t="s">
        <v>180</v>
      </c>
      <c r="B85" s="2"/>
      <c r="C85" s="19">
        <v>60318</v>
      </c>
      <c r="D85" s="1" t="s">
        <v>181</v>
      </c>
      <c r="E85" s="42">
        <v>38128</v>
      </c>
      <c r="F85" s="43">
        <v>0.8333333333333334</v>
      </c>
      <c r="G85" s="3">
        <v>38.25586</v>
      </c>
      <c r="H85" s="3">
        <v>114.11651</v>
      </c>
      <c r="I85" s="44" t="s">
        <v>41</v>
      </c>
      <c r="J85" s="4" t="s">
        <v>42</v>
      </c>
      <c r="K85" s="2">
        <v>7700</v>
      </c>
      <c r="L85" s="4" t="s">
        <v>160</v>
      </c>
      <c r="M85" s="4">
        <v>9.1</v>
      </c>
      <c r="N85" s="4">
        <v>7.1</v>
      </c>
      <c r="O85" s="5">
        <v>253</v>
      </c>
      <c r="P85" s="4">
        <v>5.8</v>
      </c>
      <c r="Q85" s="15">
        <v>25.5</v>
      </c>
      <c r="R85" s="15">
        <v>5.59</v>
      </c>
      <c r="S85" s="15">
        <v>12.6</v>
      </c>
      <c r="T85" s="15">
        <v>5.78</v>
      </c>
      <c r="U85" s="15">
        <v>22.5</v>
      </c>
      <c r="V85" s="15">
        <v>8.6</v>
      </c>
      <c r="W85" s="15">
        <v>101</v>
      </c>
      <c r="X85" s="15">
        <v>0</v>
      </c>
      <c r="Y85" s="15">
        <v>55.5</v>
      </c>
      <c r="Z85" s="25">
        <v>-102.3</v>
      </c>
      <c r="AA85" s="28">
        <v>-14.23</v>
      </c>
      <c r="AB85" s="45">
        <f t="shared" si="8"/>
        <v>0.8276881372379509</v>
      </c>
      <c r="AC85" s="38" t="s">
        <v>169</v>
      </c>
      <c r="AD85" s="6">
        <f t="shared" si="9"/>
        <v>0</v>
      </c>
    </row>
    <row r="86" spans="1:30" ht="12.75">
      <c r="A86" s="63" t="s">
        <v>182</v>
      </c>
      <c r="B86" s="2"/>
      <c r="C86" s="19"/>
      <c r="D86" s="1"/>
      <c r="E86" s="42"/>
      <c r="F86" s="43"/>
      <c r="G86" s="3"/>
      <c r="H86" s="3"/>
      <c r="I86" s="44"/>
      <c r="J86" s="4"/>
      <c r="M86" s="4"/>
      <c r="N86" s="4"/>
      <c r="O86" s="5"/>
      <c r="P86" s="4"/>
      <c r="Q86" s="15"/>
      <c r="R86" s="15"/>
      <c r="S86" s="15"/>
      <c r="T86" s="15"/>
      <c r="U86" s="15"/>
      <c r="V86" s="15"/>
      <c r="W86" s="15"/>
      <c r="X86" s="15"/>
      <c r="Y86" s="15"/>
      <c r="Z86" s="25"/>
      <c r="AA86" s="28"/>
      <c r="AB86" s="45"/>
      <c r="AC86" s="38"/>
      <c r="AD86" s="6"/>
    </row>
    <row r="87" spans="1:30" ht="12.75">
      <c r="A87" s="1" t="s">
        <v>183</v>
      </c>
      <c r="B87" s="36"/>
      <c r="C87" s="19">
        <v>57694</v>
      </c>
      <c r="D87" s="1" t="s">
        <v>184</v>
      </c>
      <c r="E87" s="42">
        <v>37906</v>
      </c>
      <c r="F87" s="43">
        <v>0.6097222222222222</v>
      </c>
      <c r="G87" s="3">
        <v>38.94951</v>
      </c>
      <c r="H87" s="3">
        <v>115.40898</v>
      </c>
      <c r="I87" s="4">
        <v>15.2</v>
      </c>
      <c r="J87" s="4" t="s">
        <v>42</v>
      </c>
      <c r="K87" s="5">
        <v>8066</v>
      </c>
      <c r="L87" s="47">
        <v>300</v>
      </c>
      <c r="M87" s="4">
        <v>5.7</v>
      </c>
      <c r="N87" s="4">
        <v>7.5</v>
      </c>
      <c r="O87" s="5">
        <v>351</v>
      </c>
      <c r="P87" s="15">
        <v>8.7</v>
      </c>
      <c r="Q87" s="15">
        <v>56.7</v>
      </c>
      <c r="R87" s="15">
        <v>10</v>
      </c>
      <c r="S87" s="15">
        <v>2.48</v>
      </c>
      <c r="T87" s="15">
        <v>0.61</v>
      </c>
      <c r="U87" s="15">
        <v>1.1</v>
      </c>
      <c r="V87" s="15">
        <v>4.3</v>
      </c>
      <c r="W87" s="15">
        <v>229</v>
      </c>
      <c r="X87" s="15">
        <f>IF(N87&lt;8.3,0,IF(N87&gt;=8.3,N87))</f>
        <v>0</v>
      </c>
      <c r="Y87" s="15">
        <v>7.4</v>
      </c>
      <c r="Z87" s="25">
        <v>-111.2</v>
      </c>
      <c r="AA87" s="28">
        <v>-15.58</v>
      </c>
      <c r="AB87" s="45">
        <f>100*(((W87/61.017)+((U87/35.453)+((V87*2)/96.06)+(X87*2/60.024))-((S87/22.9885)+(T87/39.0983)+((Q87*2)/40.078)+((R87*2)/24.305)))/(((W87/61.017)+((U87/35.453))+((V87*2)/96.06)+(AD87*2/60.024)+((S87/22.9885)+(T87/39.0983)+((Q87*2)/40.078)+((R87*2)/24.305)))))</f>
        <v>1.278087311106982</v>
      </c>
      <c r="AC87" s="1" t="s">
        <v>182</v>
      </c>
      <c r="AD87" s="6">
        <f aca="true" t="shared" si="10" ref="AD87:AD92">IF(N87&lt;8.3,0,IF(N87&gt;=8.3,X87))</f>
        <v>0</v>
      </c>
    </row>
    <row r="88" spans="1:30" ht="12.75">
      <c r="A88" s="1" t="s">
        <v>183</v>
      </c>
      <c r="B88" s="36"/>
      <c r="C88" s="24">
        <v>59578</v>
      </c>
      <c r="D88" s="1" t="s">
        <v>184</v>
      </c>
      <c r="E88" s="42">
        <v>38069</v>
      </c>
      <c r="F88" s="43">
        <v>0.607638888888889</v>
      </c>
      <c r="G88" s="3">
        <v>38.94951</v>
      </c>
      <c r="H88" s="3">
        <v>115.40898</v>
      </c>
      <c r="I88" s="4">
        <v>15.2</v>
      </c>
      <c r="J88" s="4" t="s">
        <v>42</v>
      </c>
      <c r="K88" s="5">
        <v>8066</v>
      </c>
      <c r="L88" s="4">
        <v>450</v>
      </c>
      <c r="M88" s="4">
        <v>6</v>
      </c>
      <c r="N88" s="4">
        <v>7.46</v>
      </c>
      <c r="O88" s="5">
        <v>383</v>
      </c>
      <c r="P88" s="15">
        <v>8.46</v>
      </c>
      <c r="Q88" s="47">
        <v>76</v>
      </c>
      <c r="R88" s="47">
        <v>7.73</v>
      </c>
      <c r="S88" s="47">
        <v>2.68</v>
      </c>
      <c r="T88" s="47">
        <v>0.7</v>
      </c>
      <c r="U88" s="47">
        <v>1.1</v>
      </c>
      <c r="V88" s="47">
        <v>3.3</v>
      </c>
      <c r="W88" s="47">
        <v>259</v>
      </c>
      <c r="X88" s="47">
        <v>0</v>
      </c>
      <c r="Y88" s="47">
        <v>9</v>
      </c>
      <c r="Z88" s="25">
        <v>-113.3</v>
      </c>
      <c r="AA88" s="28">
        <v>-15.32</v>
      </c>
      <c r="AB88" s="45">
        <f>100*(((W88/61.017)+((U88/35.453)+((V88*2)/96.06)+(X88*2/60.024))-((S88/22.9885)+(T88/39.0983)+((Q88*2)/40.078)+((R88*2)/24.305)))/(((W88/61.017)+((U88/35.453))+((V88*2)/96.06)+(AD88*2/60.024)+((S88/22.9885)+(T88/39.0983)+((Q88*2)/40.078)+((R88*2)/24.305)))))</f>
        <v>-2.4554069514003216</v>
      </c>
      <c r="AC88" s="1" t="s">
        <v>182</v>
      </c>
      <c r="AD88" s="6">
        <f t="shared" si="10"/>
        <v>0</v>
      </c>
    </row>
    <row r="89" spans="1:30" ht="12.75">
      <c r="A89" s="1" t="s">
        <v>183</v>
      </c>
      <c r="B89" s="36"/>
      <c r="C89" s="27" t="s">
        <v>41</v>
      </c>
      <c r="D89" s="20" t="s">
        <v>185</v>
      </c>
      <c r="E89" s="42">
        <v>38069</v>
      </c>
      <c r="F89" s="43">
        <v>0.517361111111111</v>
      </c>
      <c r="G89" s="3">
        <v>38.94965</v>
      </c>
      <c r="H89" s="3">
        <v>115.40819</v>
      </c>
      <c r="I89" s="4">
        <v>15.7</v>
      </c>
      <c r="J89" s="4" t="s">
        <v>42</v>
      </c>
      <c r="K89" s="5">
        <v>8012</v>
      </c>
      <c r="L89" s="47" t="s">
        <v>41</v>
      </c>
      <c r="M89" s="47" t="s">
        <v>41</v>
      </c>
      <c r="N89" s="47" t="s">
        <v>41</v>
      </c>
      <c r="O89" s="48" t="s">
        <v>41</v>
      </c>
      <c r="P89" s="47" t="s">
        <v>41</v>
      </c>
      <c r="Q89" s="47" t="s">
        <v>41</v>
      </c>
      <c r="R89" s="47" t="s">
        <v>41</v>
      </c>
      <c r="S89" s="47" t="s">
        <v>41</v>
      </c>
      <c r="T89" s="47" t="s">
        <v>41</v>
      </c>
      <c r="U89" s="47" t="s">
        <v>41</v>
      </c>
      <c r="V89" s="47" t="s">
        <v>41</v>
      </c>
      <c r="W89" s="47" t="s">
        <v>41</v>
      </c>
      <c r="X89" s="47" t="s">
        <v>41</v>
      </c>
      <c r="Y89" s="47" t="s">
        <v>41</v>
      </c>
      <c r="Z89" s="25">
        <v>-124.1</v>
      </c>
      <c r="AA89" s="28">
        <v>-17.13</v>
      </c>
      <c r="AB89" s="58" t="s">
        <v>41</v>
      </c>
      <c r="AC89" s="1" t="s">
        <v>182</v>
      </c>
      <c r="AD89" s="6" t="str">
        <f t="shared" si="10"/>
        <v>--</v>
      </c>
    </row>
    <row r="90" spans="1:30" ht="12.75">
      <c r="A90" s="1" t="s">
        <v>186</v>
      </c>
      <c r="B90" s="2"/>
      <c r="C90" s="27" t="s">
        <v>41</v>
      </c>
      <c r="D90" s="1" t="s">
        <v>187</v>
      </c>
      <c r="E90" s="42">
        <v>37906</v>
      </c>
      <c r="F90" s="43">
        <v>0.4479166666666667</v>
      </c>
      <c r="G90" s="3">
        <v>38.97541</v>
      </c>
      <c r="H90" s="3">
        <v>115.40023</v>
      </c>
      <c r="I90" s="4">
        <v>23</v>
      </c>
      <c r="J90" s="4" t="s">
        <v>42</v>
      </c>
      <c r="K90" s="5">
        <v>7648</v>
      </c>
      <c r="L90" s="4" t="s">
        <v>160</v>
      </c>
      <c r="M90" s="47" t="s">
        <v>41</v>
      </c>
      <c r="N90" s="47" t="s">
        <v>41</v>
      </c>
      <c r="O90" s="48" t="s">
        <v>41</v>
      </c>
      <c r="P90" s="47" t="s">
        <v>41</v>
      </c>
      <c r="Q90" s="47" t="s">
        <v>41</v>
      </c>
      <c r="R90" s="47" t="s">
        <v>41</v>
      </c>
      <c r="S90" s="47" t="s">
        <v>41</v>
      </c>
      <c r="T90" s="47" t="s">
        <v>41</v>
      </c>
      <c r="U90" s="47" t="s">
        <v>41</v>
      </c>
      <c r="V90" s="47" t="s">
        <v>41</v>
      </c>
      <c r="W90" s="47" t="s">
        <v>41</v>
      </c>
      <c r="X90" s="47" t="s">
        <v>41</v>
      </c>
      <c r="Y90" s="47" t="s">
        <v>41</v>
      </c>
      <c r="Z90" s="25">
        <v>-115.7</v>
      </c>
      <c r="AA90" s="28">
        <v>-15.7</v>
      </c>
      <c r="AB90" s="58" t="s">
        <v>41</v>
      </c>
      <c r="AC90" s="1" t="s">
        <v>182</v>
      </c>
      <c r="AD90" s="6" t="str">
        <f t="shared" si="10"/>
        <v>--</v>
      </c>
    </row>
    <row r="91" spans="1:30" ht="12.75">
      <c r="A91" s="1" t="s">
        <v>188</v>
      </c>
      <c r="B91" s="2"/>
      <c r="C91" s="27" t="s">
        <v>41</v>
      </c>
      <c r="D91" s="1" t="s">
        <v>189</v>
      </c>
      <c r="E91" s="42">
        <v>37906</v>
      </c>
      <c r="F91" s="43">
        <v>0.3756944444444445</v>
      </c>
      <c r="G91" s="3">
        <v>38.89546</v>
      </c>
      <c r="H91" s="3">
        <v>115.38372</v>
      </c>
      <c r="I91" s="47" t="s">
        <v>41</v>
      </c>
      <c r="J91" s="4" t="s">
        <v>42</v>
      </c>
      <c r="K91" s="5">
        <v>7722</v>
      </c>
      <c r="L91" s="47" t="s">
        <v>41</v>
      </c>
      <c r="M91" s="47" t="s">
        <v>41</v>
      </c>
      <c r="N91" s="47" t="s">
        <v>41</v>
      </c>
      <c r="O91" s="48" t="s">
        <v>41</v>
      </c>
      <c r="P91" s="47" t="s">
        <v>41</v>
      </c>
      <c r="Q91" s="47" t="s">
        <v>41</v>
      </c>
      <c r="R91" s="47" t="s">
        <v>41</v>
      </c>
      <c r="S91" s="47" t="s">
        <v>41</v>
      </c>
      <c r="T91" s="47" t="s">
        <v>41</v>
      </c>
      <c r="U91" s="47" t="s">
        <v>41</v>
      </c>
      <c r="V91" s="47" t="s">
        <v>41</v>
      </c>
      <c r="W91" s="47" t="s">
        <v>41</v>
      </c>
      <c r="X91" s="47" t="s">
        <v>41</v>
      </c>
      <c r="Y91" s="47" t="s">
        <v>41</v>
      </c>
      <c r="Z91" s="25">
        <v>-113.6</v>
      </c>
      <c r="AA91" s="28">
        <v>-15.31</v>
      </c>
      <c r="AB91" s="58" t="s">
        <v>41</v>
      </c>
      <c r="AC91" s="1" t="s">
        <v>182</v>
      </c>
      <c r="AD91" s="6" t="str">
        <f t="shared" si="10"/>
        <v>--</v>
      </c>
    </row>
    <row r="92" spans="1:30" ht="12.75">
      <c r="A92" s="1" t="s">
        <v>190</v>
      </c>
      <c r="B92" s="2"/>
      <c r="C92" s="27" t="s">
        <v>41</v>
      </c>
      <c r="D92" s="1" t="s">
        <v>191</v>
      </c>
      <c r="E92" s="42">
        <v>37906</v>
      </c>
      <c r="F92" s="43">
        <v>0.49652777777777773</v>
      </c>
      <c r="G92" s="3">
        <v>38.99115</v>
      </c>
      <c r="H92" s="3">
        <v>115.39439</v>
      </c>
      <c r="I92" s="4">
        <v>15.3</v>
      </c>
      <c r="J92" s="4" t="s">
        <v>42</v>
      </c>
      <c r="K92" s="5">
        <v>7929</v>
      </c>
      <c r="L92" s="4">
        <v>1.3</v>
      </c>
      <c r="M92" s="47" t="s">
        <v>41</v>
      </c>
      <c r="N92" s="47" t="s">
        <v>41</v>
      </c>
      <c r="O92" s="48" t="s">
        <v>41</v>
      </c>
      <c r="P92" s="47" t="s">
        <v>41</v>
      </c>
      <c r="Q92" s="47" t="s">
        <v>41</v>
      </c>
      <c r="R92" s="47" t="s">
        <v>41</v>
      </c>
      <c r="S92" s="47" t="s">
        <v>41</v>
      </c>
      <c r="T92" s="47" t="s">
        <v>41</v>
      </c>
      <c r="U92" s="47" t="s">
        <v>41</v>
      </c>
      <c r="V92" s="47" t="s">
        <v>41</v>
      </c>
      <c r="W92" s="47" t="s">
        <v>41</v>
      </c>
      <c r="X92" s="47" t="s">
        <v>41</v>
      </c>
      <c r="Y92" s="47" t="s">
        <v>41</v>
      </c>
      <c r="Z92" s="25">
        <v>-118.9</v>
      </c>
      <c r="AA92" s="28">
        <v>-15.87</v>
      </c>
      <c r="AB92" s="58" t="s">
        <v>41</v>
      </c>
      <c r="AC92" s="1" t="s">
        <v>182</v>
      </c>
      <c r="AD92" s="6" t="str">
        <f t="shared" si="10"/>
        <v>--</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Stephen Acheampong</Manager>
  <Company>SNWA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Data Report for Geochemical Monitoring</dc:title>
  <dc:subject>Water Quality Data</dc:subject>
  <dc:creator>Thomas and others 2004</dc:creator>
  <cp:keywords/>
  <dc:description>Data in this spreadsheet is from the DRI Letter Report titled "Annual Data Report for Geochemical Monitoring and Interpretation for Water Budget Development for the White River and Meadow Valley Wash Regional Groundwater Flow Systems".  This report was prepared by James Thomas, Todd Mihevc, Don Sada, and Emile Sawyer (DRI) and submitted to SNWA on June 30, 2004.</dc:description>
  <cp:lastModifiedBy>watrusj</cp:lastModifiedBy>
  <dcterms:created xsi:type="dcterms:W3CDTF">2004-07-22T18:52:18Z</dcterms:created>
  <dcterms:modified xsi:type="dcterms:W3CDTF">2005-06-01T22:49:28Z</dcterms:modified>
  <cp:category/>
  <cp:version/>
  <cp:contentType/>
  <cp:contentStatus/>
</cp:coreProperties>
</file>