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" windowWidth="12000" windowHeight="7656" activeTab="0"/>
  </bookViews>
  <sheets>
    <sheet name="view" sheetId="1" r:id="rId1"/>
  </sheets>
  <definedNames>
    <definedName name="DATABASE">'view'!$J$4:$Z$368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K539" authorId="0">
      <text>
        <r>
          <rPr>
            <sz val="8"/>
            <rFont val="Tahoma"/>
            <family val="0"/>
          </rPr>
          <t xml:space="preserve">Lisa Shevenell:
Fix this in the version Robert is using.  It was HS
</t>
        </r>
      </text>
    </comment>
  </commentList>
</comments>
</file>

<file path=xl/sharedStrings.xml><?xml version="1.0" encoding="utf-8"?>
<sst xmlns="http://schemas.openxmlformats.org/spreadsheetml/2006/main" count="18364" uniqueCount="2479">
  <si>
    <t>DAA</t>
  </si>
  <si>
    <t>Check Deborah's notes, this is probably plotted in the Center of the Township</t>
  </si>
  <si>
    <t>LEADVILLE SPRINGS</t>
  </si>
  <si>
    <t>Leadville Springs</t>
  </si>
  <si>
    <t>LEADVILLE</t>
  </si>
  <si>
    <t>+/-6.8km, plotted in center of T &amp; R</t>
  </si>
  <si>
    <t>SMITH, 1956</t>
  </si>
  <si>
    <t>Stinking Spring</t>
  </si>
  <si>
    <t>Lee Hot Springs</t>
  </si>
  <si>
    <t>ALLEN SPRINGS</t>
  </si>
  <si>
    <t>Katzenstein and Danti, 1982</t>
  </si>
  <si>
    <t>SECTION UNSURVEYED, RR=71173-71176</t>
  </si>
  <si>
    <t>609, 1023, 74265</t>
  </si>
  <si>
    <t>71173-80</t>
  </si>
  <si>
    <t>LEE HOT SPRINGS</t>
  </si>
  <si>
    <t>LEE HOT SPRINGS WELL</t>
  </si>
  <si>
    <t>GRIFFITH CANYON</t>
  </si>
  <si>
    <t>GRIMES POINT</t>
  </si>
  <si>
    <t>VALMY</t>
  </si>
  <si>
    <t>CATTLE CAMP SPRING</t>
  </si>
  <si>
    <t>DONE; Get Sec from new printout; Need to find TSR, near Pioche; Tamison added</t>
  </si>
  <si>
    <t>LIME SPRING</t>
  </si>
  <si>
    <t>Lime Spring</t>
  </si>
  <si>
    <t>HIGHLAND PEAK</t>
  </si>
  <si>
    <t>71579-80</t>
  </si>
  <si>
    <t>Little Fish Lake Valley</t>
  </si>
  <si>
    <t>UPPER FISH LAKE</t>
  </si>
  <si>
    <t>CAA</t>
  </si>
  <si>
    <t>TEST HOLE UCE-10</t>
  </si>
  <si>
    <t>158</t>
  </si>
  <si>
    <t>Little Hot Springs</t>
  </si>
  <si>
    <t>digitizedTEMP=HOT, 1 OF 3, TRS UNSURVEYED</t>
  </si>
  <si>
    <t>LITTLE HOT SPRINGS 7.5' QUAD</t>
  </si>
  <si>
    <t>LOWER PONY SPRING</t>
  </si>
  <si>
    <t>Lower Pony Spring</t>
  </si>
  <si>
    <t>PONY SPRINGS</t>
  </si>
  <si>
    <t>CBCC</t>
  </si>
  <si>
    <t>247</t>
  </si>
  <si>
    <t>Lower Ranch Hot Spring</t>
  </si>
  <si>
    <t xml:space="preserve">Lower Ranch Hot Spring </t>
  </si>
  <si>
    <t>digitized #833 is in the exact same spot as combine; replaced combine location w/ digitized 833 location</t>
  </si>
  <si>
    <t>digitized #834 is in the exact same spot as combine; replaced combine location w/ digitized 834 location</t>
  </si>
  <si>
    <t>248</t>
  </si>
  <si>
    <t>LOWER STONEHOUSE SPRING</t>
  </si>
  <si>
    <t>Lower Stonehouse Spring</t>
  </si>
  <si>
    <t>TUNNEL SPRING</t>
  </si>
  <si>
    <t>132</t>
  </si>
  <si>
    <t>MACFARLANES BATH HOUSE SPRING</t>
  </si>
  <si>
    <t>Macfarlanes Bath House Spring</t>
  </si>
  <si>
    <t>SALT WATER SPRING</t>
  </si>
  <si>
    <t>digitized; TSR UNSURVEYED, 37N 29E 27NW IN BULL 91 + GRECORD</t>
  </si>
  <si>
    <t>MACK CREEK FARM WELL</t>
  </si>
  <si>
    <t>Mack Creek Farm Well</t>
  </si>
  <si>
    <t>BOBS FLAT</t>
  </si>
  <si>
    <t>ACDD</t>
  </si>
  <si>
    <t>244</t>
  </si>
  <si>
    <t>McCOY SPRINGS</t>
  </si>
  <si>
    <t>McCoy Springs</t>
  </si>
  <si>
    <t>added Sec 23 based on plotted location</t>
  </si>
  <si>
    <t>GEOTHERM and 94-2 at nearly the same location</t>
  </si>
  <si>
    <t>71703, 70141</t>
  </si>
  <si>
    <t>McGEE MOUNTAIN</t>
  </si>
  <si>
    <t>McGee Mountain</t>
  </si>
  <si>
    <t>ALDER CREEK RANCH</t>
  </si>
  <si>
    <t>LOC VARY APPROX 12Mi WEST PINE FOREST RANGE,+/-2Km</t>
  </si>
  <si>
    <t>WENDELL, 1970</t>
  </si>
  <si>
    <t>2202, 74677-8</t>
  </si>
  <si>
    <t>70759-61</t>
  </si>
  <si>
    <t>292</t>
  </si>
  <si>
    <t>MCGILL WARM SPRINGS</t>
  </si>
  <si>
    <t>McGill</t>
  </si>
  <si>
    <t>McGILL</t>
  </si>
  <si>
    <t>70762-3</t>
  </si>
  <si>
    <t>SCHOOLHOUSE SPRING</t>
  </si>
  <si>
    <t>DA</t>
  </si>
  <si>
    <t>197</t>
  </si>
  <si>
    <t>HOT SRPINGS</t>
  </si>
  <si>
    <t>Mcleods Ranch Spring</t>
  </si>
  <si>
    <t>MILLETT RANCH</t>
  </si>
  <si>
    <t>digitized, TEMP=HOT, 1 OF 2, SECTION NOT SURVEYED</t>
  </si>
  <si>
    <t>MCLEOD 88 SPRING</t>
  </si>
  <si>
    <t>MESQUITE FARMSTEAD WELL</t>
  </si>
  <si>
    <t>Mesquite Farmstead</t>
  </si>
  <si>
    <t>MESQUITE</t>
  </si>
  <si>
    <t>71E</t>
  </si>
  <si>
    <t>MESQUITE FARMSTEAD WATER ASSOC. WELL</t>
  </si>
  <si>
    <t>combine slightly to the NE of Daveshrt</t>
  </si>
  <si>
    <t>629, 74325</t>
  </si>
  <si>
    <t>70772, 3</t>
  </si>
  <si>
    <t>MINERAL HOT SPRINGS</t>
  </si>
  <si>
    <t>Mineral Hot Springs</t>
  </si>
  <si>
    <t>MIDDLE STACK MOUNTAIN</t>
  </si>
  <si>
    <t>CONTACT</t>
  </si>
  <si>
    <t>ACB</t>
  </si>
  <si>
    <t>several nearby in Daveshrt</t>
  </si>
  <si>
    <t>Warren Estates #1 Well</t>
  </si>
  <si>
    <t>Moana Hot Springs</t>
  </si>
  <si>
    <t>MT ROSE NE</t>
  </si>
  <si>
    <t>several nearby(very close) in Daveshrt</t>
  </si>
  <si>
    <t>MOANA AREA - MOORE WELL</t>
  </si>
  <si>
    <t>BATEMAN AND SCHEIBACH, 1975</t>
  </si>
  <si>
    <t>the Geotherm and NBMG #s aren't exactly in the same spot as 205</t>
  </si>
  <si>
    <t>74162-3</t>
  </si>
  <si>
    <t>70946, 7100871184</t>
  </si>
  <si>
    <t>MOANA AREA - PEPPER MILL MOTEL</t>
  </si>
  <si>
    <t>MT. ROSE</t>
  </si>
  <si>
    <t>NE NW</t>
  </si>
  <si>
    <t>+/-70m</t>
  </si>
  <si>
    <t>74868-9</t>
  </si>
  <si>
    <t>70820-2</t>
  </si>
  <si>
    <t>IVERSON SPRING</t>
  </si>
  <si>
    <t xml:space="preserve">Moapa </t>
  </si>
  <si>
    <t>MOAPA</t>
  </si>
  <si>
    <t>NW NE NE</t>
  </si>
  <si>
    <t>EAKIN, 1964</t>
  </si>
  <si>
    <t>digitized #635 is 82 m NW of combine; replaced combine location w/ digitized 635 location, the closest one.</t>
  </si>
  <si>
    <t>70828-9</t>
  </si>
  <si>
    <t>MUDDY SPRING</t>
  </si>
  <si>
    <t>NW SW NE</t>
  </si>
  <si>
    <t>EAKIN, 1964; MIFFLIN, 1968</t>
  </si>
  <si>
    <t>CLERENCE LEWIS WELL</t>
  </si>
  <si>
    <t>WOODRUFF AND ORAN PERKINS WELL</t>
  </si>
  <si>
    <t>MONITOR VALLEY WELL</t>
  </si>
  <si>
    <t>Monitor Valley Well</t>
  </si>
  <si>
    <t>HICKISON SUMMIT</t>
  </si>
  <si>
    <t>MONITOR WELL 116</t>
  </si>
  <si>
    <t>Monitor Well 116</t>
  </si>
  <si>
    <t>DAVIS DAM</t>
  </si>
  <si>
    <t>32S</t>
  </si>
  <si>
    <t>DBDB</t>
  </si>
  <si>
    <t>289</t>
  </si>
  <si>
    <t>MONTE NEVA HOT SPRINGS</t>
  </si>
  <si>
    <t>Monte Neva Hot Springs</t>
  </si>
  <si>
    <t>MONTE NEVA HOT SRPINGS</t>
  </si>
  <si>
    <t>digitized, TEMP=HOT, 1 OF 5</t>
  </si>
  <si>
    <t>2203-5</t>
  </si>
  <si>
    <t>70844-5,71726</t>
  </si>
  <si>
    <t>MELVIN HOT SPRING (MONTE NEVA)</t>
  </si>
  <si>
    <t>digitized #649 is 67 m NW of combine; replaced combine location w/ digitized 649 location, the closest one.</t>
  </si>
  <si>
    <t>74573-4,26066</t>
  </si>
  <si>
    <t>70536-8</t>
  </si>
  <si>
    <t>217</t>
  </si>
  <si>
    <t>MOON RIVER SPRING</t>
  </si>
  <si>
    <t>Moon River Springs</t>
  </si>
  <si>
    <t>BDAD</t>
  </si>
  <si>
    <t>74136-7</t>
  </si>
  <si>
    <t>70858-60</t>
  </si>
  <si>
    <t>208</t>
  </si>
  <si>
    <t>MOORMAN SPRING</t>
  </si>
  <si>
    <t>Moorman Spring</t>
  </si>
  <si>
    <t>9N</t>
  </si>
  <si>
    <t>DABC</t>
  </si>
  <si>
    <t>205</t>
  </si>
  <si>
    <t>Mosquito Ranch</t>
  </si>
  <si>
    <t>digitized, 1 OF 13</t>
  </si>
  <si>
    <t>26068, 74211</t>
  </si>
  <si>
    <t>70863-4</t>
  </si>
  <si>
    <t>Mosquito Ranch Springs</t>
  </si>
  <si>
    <t>digitized #663 is 762 m SE of combine; replaced combine location w/ digitized 663 location, the closest one.</t>
  </si>
  <si>
    <t>152</t>
  </si>
  <si>
    <t>MOUND SPRINGS</t>
  </si>
  <si>
    <t>Mound Springs</t>
  </si>
  <si>
    <t>REDROCK SPRING</t>
  </si>
  <si>
    <t>2136-7,74053</t>
  </si>
  <si>
    <t>71181-83</t>
  </si>
  <si>
    <t>71645-53</t>
  </si>
  <si>
    <t>Nanny Goat Springs</t>
  </si>
  <si>
    <t>WARM SPRINGS SUMMIT</t>
  </si>
  <si>
    <t>04N</t>
  </si>
  <si>
    <t>NAT'L PARK SERVICE, CALLVILLE BAY CAMPGR</t>
  </si>
  <si>
    <t>Nat'l Park Service, Callville Bay</t>
  </si>
  <si>
    <t>CALLVILLE BAY</t>
  </si>
  <si>
    <t>21S</t>
  </si>
  <si>
    <t>+/-280m, NOT NO 7.5' MAP</t>
  </si>
  <si>
    <t>RUSH, 1968B</t>
  </si>
  <si>
    <t>7472, 74893</t>
  </si>
  <si>
    <t>71040-1</t>
  </si>
  <si>
    <t>NEVADA STATE PRISON SPRING</t>
  </si>
  <si>
    <t>Nevada State Prison</t>
  </si>
  <si>
    <t>NEW EMPIRE</t>
  </si>
  <si>
    <t>CARSON CITY WELL NO 4</t>
  </si>
  <si>
    <t>DDDA</t>
  </si>
  <si>
    <t>New York Canyon drill hole</t>
  </si>
  <si>
    <t>New York Canyon</t>
  </si>
  <si>
    <t>LOGAN PEAK</t>
  </si>
  <si>
    <t>DRILL HOLE</t>
  </si>
  <si>
    <t>New York Canyon Kaolin Deposit</t>
  </si>
  <si>
    <t>NEWMONT WELL MC2</t>
  </si>
  <si>
    <t>Newmont Well MC2</t>
  </si>
  <si>
    <t>SCHROEDER MOUNTAIN</t>
  </si>
  <si>
    <t>118</t>
  </si>
  <si>
    <t>NINEMILE SPRINGS</t>
  </si>
  <si>
    <t>Ninemile Springs</t>
  </si>
  <si>
    <t>NINEMILE SUMMIT</t>
  </si>
  <si>
    <t>BB</t>
  </si>
  <si>
    <t>161</t>
  </si>
  <si>
    <t>NO. 4 WELL</t>
  </si>
  <si>
    <t>No. 4 Well</t>
  </si>
  <si>
    <t>142</t>
  </si>
  <si>
    <t>BIG ALKALI SPRING</t>
  </si>
  <si>
    <t xml:space="preserve">Northern East Range </t>
  </si>
  <si>
    <t>DUN GLEN PEAK</t>
  </si>
  <si>
    <t>71215-17</t>
  </si>
  <si>
    <t>LITTLE ALKELI SPRING</t>
  </si>
  <si>
    <t>ROSE CREEK</t>
  </si>
  <si>
    <t>COHEN, 1963</t>
  </si>
  <si>
    <t>WELL NO. 5</t>
  </si>
  <si>
    <t>159</t>
  </si>
  <si>
    <t>PETERSONS MILL HOT SPRING</t>
  </si>
  <si>
    <t>Northern Smith Creek Valley</t>
  </si>
  <si>
    <t>MOUNT AIRY</t>
  </si>
  <si>
    <t>74684-5</t>
  </si>
  <si>
    <t>70877-8</t>
  </si>
  <si>
    <t>SMITH CREEK VALLEY WELL</t>
  </si>
  <si>
    <t>EVERETT AND RUSH, 1964</t>
  </si>
  <si>
    <t>Well, Northern Spring Valley</t>
  </si>
  <si>
    <t>Northern Spring Valley</t>
  </si>
  <si>
    <t>STONEHOUSE</t>
  </si>
  <si>
    <t>31</t>
  </si>
  <si>
    <t>AB</t>
  </si>
  <si>
    <t>230</t>
  </si>
  <si>
    <t>Pahrump Valley</t>
  </si>
  <si>
    <t>LAST CHANCE RANGE</t>
  </si>
  <si>
    <t>71112, 71117</t>
  </si>
  <si>
    <t>PAHRUMP SPRINGS</t>
  </si>
  <si>
    <t>PAHRUMP</t>
  </si>
  <si>
    <t>Added based on plotted location</t>
  </si>
  <si>
    <t>PAHRUMP COMMUNITY CHURCH WELL</t>
  </si>
  <si>
    <t>RAY THOMAS WELL</t>
  </si>
  <si>
    <t>74886-7</t>
  </si>
  <si>
    <t>71120-3</t>
  </si>
  <si>
    <t>MANSE RANCH SPRINGS</t>
  </si>
  <si>
    <t>PAN AMERICAN PETROLEUM-COBRE MINERALS WE</t>
  </si>
  <si>
    <t>Pan American Petroleum Corp. Well</t>
  </si>
  <si>
    <t>COBRE</t>
  </si>
  <si>
    <t>74643-5, 2147</t>
  </si>
  <si>
    <t>71130-6</t>
  </si>
  <si>
    <t>170</t>
  </si>
  <si>
    <t>PANACA SPRING</t>
  </si>
  <si>
    <t>Panaca</t>
  </si>
  <si>
    <t>PANACA</t>
  </si>
  <si>
    <t>RUSH, 1964</t>
  </si>
  <si>
    <t>LESTER MATHEWS WELL</t>
  </si>
  <si>
    <t>PANACA LDS CHURCH WELL</t>
  </si>
  <si>
    <t>BUNEJUG MTS.</t>
  </si>
  <si>
    <t>DELANE BROS. NORTH WELL</t>
  </si>
  <si>
    <t>PIOCHE LDS CHURCH WELL</t>
  </si>
  <si>
    <t>74514-5</t>
  </si>
  <si>
    <t>71271-2</t>
  </si>
  <si>
    <t>Paris Well</t>
  </si>
  <si>
    <t>SOU HILLS</t>
  </si>
  <si>
    <t>89</t>
  </si>
  <si>
    <t>PEARL HOT SPRINGS</t>
  </si>
  <si>
    <t>Pearl Hot Springs</t>
  </si>
  <si>
    <t>PAYMASTER RIDGE</t>
  </si>
  <si>
    <t>70614-16</t>
  </si>
  <si>
    <t>224</t>
  </si>
  <si>
    <t>Pedro Spring</t>
  </si>
  <si>
    <t>KAWICH PEAK</t>
  </si>
  <si>
    <t>PETAINI (NIAGARA?) SPRINGS</t>
  </si>
  <si>
    <t>Petaini Springs</t>
  </si>
  <si>
    <t>CORNACOPIA RIDGE</t>
  </si>
  <si>
    <t>40N</t>
  </si>
  <si>
    <t>+/-670m</t>
  </si>
  <si>
    <t>129</t>
  </si>
  <si>
    <t>PINTO HOT SPRINGS</t>
  </si>
  <si>
    <t>Pinto Hot Springs</t>
  </si>
  <si>
    <t>PINTO MOUNTAIN</t>
  </si>
  <si>
    <t>digitized, TEMP=HOT, 1 OF 3</t>
  </si>
  <si>
    <t>579,805</t>
  </si>
  <si>
    <t>71154,56</t>
  </si>
  <si>
    <t>EAST PINTO HOT SPRING</t>
  </si>
  <si>
    <t>WEST PINTO HOT SPRING</t>
  </si>
  <si>
    <t>71082,6</t>
  </si>
  <si>
    <t>NOBLE MURRAY WELL</t>
  </si>
  <si>
    <t>Pinyon Hills</t>
  </si>
  <si>
    <t>*NEVADA BUREAU  OF  MINES AND GEOLOGY</t>
  </si>
  <si>
    <t>Pleasant Valley</t>
  </si>
  <si>
    <t>DONE; Get Sec from new printout; need to find section on new printout or topo, add topo name; Tamison looked, and there was no label on the map</t>
  </si>
  <si>
    <t>POODLE SPRING</t>
  </si>
  <si>
    <t>Poodle Spring</t>
  </si>
  <si>
    <t>THE BANJO</t>
  </si>
  <si>
    <t>22E</t>
  </si>
  <si>
    <t>26065, 74662, 74681</t>
  </si>
  <si>
    <t>71162-4</t>
  </si>
  <si>
    <t>296</t>
  </si>
  <si>
    <t>PRESTON BIG SPRING</t>
  </si>
  <si>
    <t>Preston Springs</t>
  </si>
  <si>
    <t>PRESTON</t>
  </si>
  <si>
    <t>COLD SPRING</t>
  </si>
  <si>
    <t>ARNOLDSON SPRING</t>
  </si>
  <si>
    <t>NICHOLAS SPRING</t>
  </si>
  <si>
    <t>THE NEEDLE ROCKS - ANAHO ISLAND SPRING</t>
  </si>
  <si>
    <t>Pyramid</t>
  </si>
  <si>
    <t>SUTCLIFFE</t>
  </si>
  <si>
    <t>THE PYRAMID HOT SPRING</t>
  </si>
  <si>
    <t>+/-100m, SECTION UNSURVEYED</t>
  </si>
  <si>
    <t>QH3D WELL</t>
  </si>
  <si>
    <t>QH3D Well</t>
  </si>
  <si>
    <t>ABC</t>
  </si>
  <si>
    <t>RAILROAD SPRINGS</t>
  </si>
  <si>
    <t>Railroad Springs</t>
  </si>
  <si>
    <t>OESTERLING, 1960</t>
  </si>
  <si>
    <t>Railroad Valley</t>
  </si>
  <si>
    <t>THE WALL SE</t>
  </si>
  <si>
    <t>06N</t>
  </si>
  <si>
    <t>CA</t>
  </si>
  <si>
    <t>71561-2</t>
  </si>
  <si>
    <t>COYOTE HOLE SPRING (THE WALL NE TOPO)</t>
  </si>
  <si>
    <t>THE WALL NE</t>
  </si>
  <si>
    <t>209</t>
  </si>
  <si>
    <t>ABEL SPRING</t>
  </si>
  <si>
    <t>TRS UNSURVEYED, RR=71564-71566</t>
  </si>
  <si>
    <t>STORM SPRING</t>
  </si>
  <si>
    <t>CHIMNEY HOT SPRINGS</t>
  </si>
  <si>
    <t>digitized, TRS UNSURVEYED, 1OF3, T=WARM</t>
  </si>
  <si>
    <t>207</t>
  </si>
  <si>
    <t>TRS UNSURVEYED, RR=71555,71556</t>
  </si>
  <si>
    <t>SHELL OIL CO. EAGLE SPINGS UN. NO.2 WELL</t>
  </si>
  <si>
    <t>CHRISTAIN SPRING</t>
  </si>
  <si>
    <t>74416, 74418, 74311, 74092, 74190</t>
  </si>
  <si>
    <t>70746-52</t>
  </si>
  <si>
    <t>LOCKES</t>
  </si>
  <si>
    <t>NORTH SPRING</t>
  </si>
  <si>
    <t>HAY CORRAL SPRING</t>
  </si>
  <si>
    <t>REYNOLDS SPRINGS</t>
  </si>
  <si>
    <t>74593-7</t>
  </si>
  <si>
    <t>70081-85</t>
  </si>
  <si>
    <t>BLUE EAGLE SPRINGS</t>
  </si>
  <si>
    <t>DDB</t>
  </si>
  <si>
    <t>RR=73,74,70081-70085</t>
  </si>
  <si>
    <t>RR=72,73,70081-70085</t>
  </si>
  <si>
    <t>TOM SPRING</t>
  </si>
  <si>
    <t>KATE SPRING</t>
  </si>
  <si>
    <t>T9N R57E S34 (drill hole)</t>
  </si>
  <si>
    <t>95</t>
  </si>
  <si>
    <t>RAINE RANCH SPRINGS</t>
  </si>
  <si>
    <t>Raine Ranch Springs</t>
  </si>
  <si>
    <t>PALISADE</t>
  </si>
  <si>
    <t>BRADBURY AND ASSOCIATES, 1964</t>
  </si>
  <si>
    <t>UNNAMED SPRING NEAR WARM SPRINGS RANCH</t>
  </si>
  <si>
    <t xml:space="preserve">Ralphs Warm Spring </t>
  </si>
  <si>
    <t>NW NE NW</t>
  </si>
  <si>
    <t>*WILSON, 1960</t>
  </si>
  <si>
    <t>70592-3</t>
  </si>
  <si>
    <t>Ralph's Warm Spring Area</t>
  </si>
  <si>
    <t>digitize and combine in the same spot</t>
  </si>
  <si>
    <t>+/-140m, SECTION UNSURVEYED</t>
  </si>
  <si>
    <t>70873,4</t>
  </si>
  <si>
    <t>55</t>
  </si>
  <si>
    <t xml:space="preserve">Rizzi Ranch Hot Spring </t>
  </si>
  <si>
    <t>MOUNTAIN CITY</t>
  </si>
  <si>
    <t>digitized, SECTION UNSURVEYED, TEMP=HOT</t>
  </si>
  <si>
    <t>7482, 74502-3</t>
  </si>
  <si>
    <t>70372, 71583-8</t>
  </si>
  <si>
    <t>ROGERS SPRING</t>
  </si>
  <si>
    <t>Rogers Springs</t>
  </si>
  <si>
    <t>VALLEY OF FIRE EAST</t>
  </si>
  <si>
    <t>DDA</t>
  </si>
  <si>
    <t>74840-1</t>
  </si>
  <si>
    <t>71589-90</t>
  </si>
  <si>
    <t>BLUE POINT SPRING</t>
  </si>
  <si>
    <t>51</t>
  </si>
  <si>
    <t>Rowland Hot Springs</t>
  </si>
  <si>
    <t>BIG TABLE</t>
  </si>
  <si>
    <t>digitize slightly to W of combine</t>
  </si>
  <si>
    <t>1019, 74218</t>
  </si>
  <si>
    <t>70048,9, 70071</t>
  </si>
  <si>
    <t>ROWLAND HOT SPRINGS</t>
  </si>
  <si>
    <t>NW SW NW</t>
  </si>
  <si>
    <t>digitized #56 is 130 m NW of combine; replaced combine location w/ digitized 56 location, the closest one.</t>
  </si>
  <si>
    <t>Rye Patch Spring</t>
  </si>
  <si>
    <t xml:space="preserve">Rye Patch </t>
  </si>
  <si>
    <t>RYE PATCH DAM</t>
  </si>
  <si>
    <t>TEMP=WARM, +/-1100m</t>
  </si>
  <si>
    <t>CROFUTT, 1872</t>
  </si>
  <si>
    <t>Dave slightly S of combine</t>
  </si>
  <si>
    <t>HUMBOLDT (RYE PATCH) AREA - PHILLIPS PET</t>
  </si>
  <si>
    <t>+/-560m, SECTION UNSURVEYED</t>
  </si>
  <si>
    <t>71235-6</t>
  </si>
  <si>
    <t>219</t>
  </si>
  <si>
    <t>SALISBURY SPRING</t>
  </si>
  <si>
    <t>Salisbury Spring</t>
  </si>
  <si>
    <t>SAULSBURY BASIN</t>
  </si>
  <si>
    <t>5N</t>
  </si>
  <si>
    <t>800-2</t>
  </si>
  <si>
    <t>71231-4</t>
  </si>
  <si>
    <t>SAN EMIDIO DESERT - UNNAMED HOT SPRING</t>
  </si>
  <si>
    <t>San Emidio Desert</t>
  </si>
  <si>
    <t>SAN EMIDIO DESERT</t>
  </si>
  <si>
    <t>09,16</t>
  </si>
  <si>
    <t>+/-1.8km, SECTION=16</t>
  </si>
  <si>
    <t>Amor II well 43-21</t>
  </si>
  <si>
    <t>combine to NNE of Daveshrt</t>
  </si>
  <si>
    <t>74274,5, 74775</t>
  </si>
  <si>
    <t>70774-77</t>
  </si>
  <si>
    <t>SAN JACINTO RANCH SPRING</t>
  </si>
  <si>
    <t>San Jacinto</t>
  </si>
  <si>
    <t>N. J. GUNDERSON WELL</t>
  </si>
  <si>
    <t>WHITE BLATCH SPRINGS NE</t>
  </si>
  <si>
    <t>03S</t>
  </si>
  <si>
    <t>G.C. ENGLEMAN WELL</t>
  </si>
  <si>
    <t>+/-280m, TEMP=WARM</t>
  </si>
  <si>
    <t>VAN DENBURGH AND RUSH, 1974</t>
  </si>
  <si>
    <t>171</t>
  </si>
  <si>
    <t>SAND SPRINGS</t>
  </si>
  <si>
    <t>NE SE SE</t>
  </si>
  <si>
    <t>74390, 26019</t>
  </si>
  <si>
    <t>70764-5</t>
  </si>
  <si>
    <t>44</t>
  </si>
  <si>
    <t>SARATOGA HOT SPRING</t>
  </si>
  <si>
    <t>Saratoga Hot Spring</t>
  </si>
  <si>
    <t>SARCOBATUS FLAT-BEATTY AREA</t>
  </si>
  <si>
    <t>Sarcobatus Flat</t>
  </si>
  <si>
    <t>SPRINGDALE</t>
  </si>
  <si>
    <t>09S</t>
  </si>
  <si>
    <t>+/-560m, SECTION UNSURVEYEL</t>
  </si>
  <si>
    <t>MALMBERG AND EAKIN, 1962</t>
  </si>
  <si>
    <t>SCOTTYS JUNCTION</t>
  </si>
  <si>
    <t>7S</t>
  </si>
  <si>
    <t>74428, 74528</t>
  </si>
  <si>
    <t>71306-7</t>
  </si>
  <si>
    <t>Well 108F, 9S 46E S20</t>
  </si>
  <si>
    <t>SPRINGDALE NE</t>
  </si>
  <si>
    <t>9S</t>
  </si>
  <si>
    <t>SAULSBURY SPRING</t>
  </si>
  <si>
    <t>Saulsbury Spring</t>
  </si>
  <si>
    <t>SCHELLBOURNE SPRINGS</t>
  </si>
  <si>
    <t>Schellbourne Springs</t>
  </si>
  <si>
    <t>SCHELLBOURNE</t>
  </si>
  <si>
    <t>288</t>
  </si>
  <si>
    <t>digitized, 1 OF 6</t>
  </si>
  <si>
    <t>UPPER SCHELLBOURNE SPRING</t>
  </si>
  <si>
    <t>MIFFLIN, 1968</t>
  </si>
  <si>
    <t>71670-7</t>
  </si>
  <si>
    <t>Seven Springs SE1/4 S14 T16N R45</t>
  </si>
  <si>
    <t>previously unnamed</t>
  </si>
  <si>
    <t>Seven Springs</t>
  </si>
  <si>
    <t>WILDCAT PEAK NW</t>
  </si>
  <si>
    <t>+/-560m, 1 OF 7</t>
  </si>
  <si>
    <t>283</t>
  </si>
  <si>
    <t>SHELL OIL Co. STEPTOE UNIT No. 1 WELL</t>
  </si>
  <si>
    <t>Shell Oil Co. Steptoe Unite No. 1 Well</t>
  </si>
  <si>
    <t>CHERRY CREEK STATION</t>
  </si>
  <si>
    <t>1018, 74262,74759</t>
  </si>
  <si>
    <t>70031-34</t>
  </si>
  <si>
    <t>103</t>
  </si>
  <si>
    <t>SHIPLEY HOT SPRING</t>
  </si>
  <si>
    <t>Shipley Hot Springs</t>
  </si>
  <si>
    <t>BAILEY PASS</t>
  </si>
  <si>
    <t>EAKIN, 1062A</t>
  </si>
  <si>
    <t>SILVER PEAK HOT SPRINGS, WATERWORKS SPRI</t>
  </si>
  <si>
    <t>Silver Peak Hot Springs</t>
  </si>
  <si>
    <t>SILVER PEAK</t>
  </si>
  <si>
    <t>02S</t>
  </si>
  <si>
    <t>104</t>
  </si>
  <si>
    <t>SIRI RANCH SPRING</t>
  </si>
  <si>
    <t>Siri Ranch Spring</t>
  </si>
  <si>
    <t>74702-3</t>
  </si>
  <si>
    <t>70035-6</t>
  </si>
  <si>
    <t>HARRILL, 1968</t>
  </si>
  <si>
    <t>84</t>
  </si>
  <si>
    <t>Smith Ranch Springs</t>
  </si>
  <si>
    <t>FRANKLIN LAKE SW</t>
  </si>
  <si>
    <t>digitized, TEMP=HOT, 1 OF 20</t>
  </si>
  <si>
    <t>70400-3</t>
  </si>
  <si>
    <t>UNNAMED HOT SPRING NEAR RUBY MARSH</t>
  </si>
  <si>
    <t>264</t>
  </si>
  <si>
    <t>ROUND HOLE SPRING</t>
  </si>
  <si>
    <t>Smoke Creek Desert</t>
  </si>
  <si>
    <t>SAND PASS</t>
  </si>
  <si>
    <t>digitized, TEMP=WARM, BULL 91 GIVES LOCATION AS 29N 19E S26</t>
  </si>
  <si>
    <t>JACK BONHAM RANCH WELL</t>
  </si>
  <si>
    <t>digitized, TEMP=WARM, BULL 91 GIVES LOCATION AS 29N 19E S26, current location verified by examining Topo sheet</t>
  </si>
  <si>
    <t>GLANCY AND RUSH, 1968</t>
  </si>
  <si>
    <t>BUCKBRUSH SPRING</t>
  </si>
  <si>
    <t>SHEEPSHEAD SPRING</t>
  </si>
  <si>
    <t>263</t>
  </si>
  <si>
    <t>ROTTEN EGG SPRING</t>
  </si>
  <si>
    <t>124</t>
  </si>
  <si>
    <t>SODA HOUSE RANCH WELL</t>
  </si>
  <si>
    <t>Sod House Ranch Well</t>
  </si>
  <si>
    <t>SOD HOUSE</t>
  </si>
  <si>
    <t>SINCLAIR, 1962A</t>
  </si>
  <si>
    <t>BIG SODA LAKE</t>
  </si>
  <si>
    <t xml:space="preserve">Soda Lake </t>
  </si>
  <si>
    <t>SODA LAKE</t>
  </si>
  <si>
    <t>71255,58,60</t>
  </si>
  <si>
    <t>SHALLOW RESEARCH WELL (SODA LAKE), 4</t>
  </si>
  <si>
    <t>Soda Lake 33-14 Well</t>
  </si>
  <si>
    <t>193</t>
  </si>
  <si>
    <t>SODA SPRING</t>
  </si>
  <si>
    <t>Sodaville Springs</t>
  </si>
  <si>
    <t>SODAVILLE</t>
  </si>
  <si>
    <t>793, 74249, 74012, 74620</t>
  </si>
  <si>
    <t>71266-9</t>
  </si>
  <si>
    <t>digitized #807 is 153 m W of combine; replaced combine location w/ digitized 807 location, the closest one.</t>
  </si>
  <si>
    <t>combine and GEOTHERM locations bad, in center of area, use digitized only,TRS checked</t>
  </si>
  <si>
    <t>71032-36</t>
  </si>
  <si>
    <t>SOLDIER MEADOW 1</t>
  </si>
  <si>
    <t>Soldier Meadows Hot Springs</t>
  </si>
  <si>
    <t>MUD MEADOW</t>
  </si>
  <si>
    <t>+/-110m</t>
  </si>
  <si>
    <t>nearest digitized point is 710, assumed to be duplicate of 94-2 #14-16</t>
  </si>
  <si>
    <t>128</t>
  </si>
  <si>
    <t>digitized, TEMP=HOT, 1 OF 16</t>
  </si>
  <si>
    <t>94-2 #14-16 in center of section; picked closest digitized location 710</t>
  </si>
  <si>
    <t>619,74142,74145</t>
  </si>
  <si>
    <t>14-16</t>
  </si>
  <si>
    <t>MARINER AND OTHERS, 1974, 1975; GROSE AND KELLER, 1975B</t>
  </si>
  <si>
    <t>digitized #710 is 462 m W of combine; replaced combine location w/ digitized 710 location, the closest one.</t>
  </si>
  <si>
    <t>SOLDIER MEADOW</t>
  </si>
  <si>
    <t>651, 907, 74022, 74330</t>
  </si>
  <si>
    <t>71273-78</t>
  </si>
  <si>
    <t>243</t>
  </si>
  <si>
    <t>Sou Hot Springs</t>
  </si>
  <si>
    <t>SOU HOT SPRINGS (GILBERTS HOT SPRINGS)</t>
  </si>
  <si>
    <t>FISHLAKE LIVESTOCK Co. WELL</t>
  </si>
  <si>
    <t>Southern Big Smokey Valley</t>
  </si>
  <si>
    <t>NORTH OF SILVER PEAK</t>
  </si>
  <si>
    <t>RUSH AND SCHROER, 1970</t>
  </si>
  <si>
    <t>Changed from 36E to 37E because that is where it plots</t>
  </si>
  <si>
    <t>+/-560m, TRS UNSURVEYED</t>
  </si>
  <si>
    <t>86</t>
  </si>
  <si>
    <t>38.5 E</t>
  </si>
  <si>
    <t>TRS UNSURVEYED, TEMP=HOT, RANGE=38.5E</t>
  </si>
  <si>
    <t>74713, 74753</t>
  </si>
  <si>
    <t>71203-4</t>
  </si>
  <si>
    <t>EMIGRANT WELL</t>
  </si>
  <si>
    <t>71F well @ 546, T1N R37E</t>
  </si>
  <si>
    <t>RHYOLITE RIDGE NE</t>
  </si>
  <si>
    <t>+/-560m, TRS UNSURVEYED, RR=71204</t>
  </si>
  <si>
    <t>UNNAMED HOT SPRING</t>
  </si>
  <si>
    <t>Southern Smith Creek Valley</t>
  </si>
  <si>
    <t>CARROLL SUMMIT SE</t>
  </si>
  <si>
    <t xml:space="preserve">+/-1100m, NOT ON 7.5' MAP, </t>
  </si>
  <si>
    <t>160</t>
  </si>
  <si>
    <t>digitized, 1 OF 20</t>
  </si>
  <si>
    <t>digitize slightly SE of combine</t>
  </si>
  <si>
    <t>NE NW NW</t>
  </si>
  <si>
    <t>digitized #152 is 68 m SE of combine; replaced combine location w/ digitized 152 location, the closest one.</t>
  </si>
  <si>
    <t>SPRING, WARM?</t>
  </si>
  <si>
    <t>CARROLL SUMMIT NE</t>
  </si>
  <si>
    <t>TWIN SPRINGS</t>
  </si>
  <si>
    <t>TWIN SPRING</t>
  </si>
  <si>
    <t>SOUTHWEST DREDGING CO. WELL</t>
  </si>
  <si>
    <t>Southwest Dredging Co. Well</t>
  </si>
  <si>
    <t>ROCHESTER</t>
  </si>
  <si>
    <t>34</t>
  </si>
  <si>
    <t>LOELTZ AND PHOENIX, 1955</t>
  </si>
  <si>
    <t>162</t>
  </si>
  <si>
    <t>SPENCER HOT SPRINGS</t>
  </si>
  <si>
    <t>Spencer Hot Springs</t>
  </si>
  <si>
    <t>45.5E</t>
  </si>
  <si>
    <t>digitized, R=45.5E,TEMP=HOT, 1 OF 2</t>
  </si>
  <si>
    <t>71290-303</t>
  </si>
  <si>
    <t xml:space="preserve">DIGITIZED, missing Range; added </t>
  </si>
  <si>
    <t>FLOWINGS WELLS</t>
  </si>
  <si>
    <t>digitized, RANGE=45.5E, TEMP=HOT</t>
  </si>
  <si>
    <t>HOT WELL IN BIG SMOKEY VALLEY</t>
  </si>
  <si>
    <t>Spring (not on topo)</t>
  </si>
  <si>
    <t>STONE CABIN RANCH</t>
  </si>
  <si>
    <t>SPRING 6</t>
  </si>
  <si>
    <t>FLOWERY PEAK</t>
  </si>
  <si>
    <t>DCBC</t>
  </si>
  <si>
    <t>Spring in Sand Spring Valley</t>
  </si>
  <si>
    <t>MCCUTCHEN SPRING</t>
  </si>
  <si>
    <t>Spring in Sweetwater Canyon</t>
  </si>
  <si>
    <t>PYRAMID NE</t>
  </si>
  <si>
    <t>FIND SECTION ON PRINTOUT; done by Lisa</t>
  </si>
  <si>
    <t>Spring near Chimney Peak</t>
  </si>
  <si>
    <t>CHIMNEY RESERVOIR</t>
  </si>
  <si>
    <t>Spring near J Henroid Ranch</t>
  </si>
  <si>
    <t>CHERRY SPRING</t>
  </si>
  <si>
    <t>SNYDER, 1963</t>
  </si>
  <si>
    <t>changed from 51E sec 2, to 51.5 E, Sec 5</t>
  </si>
  <si>
    <t>Spring near Reveille</t>
  </si>
  <si>
    <t>REVEILLE</t>
  </si>
  <si>
    <t>02N</t>
  </si>
  <si>
    <t>51.5E</t>
  </si>
  <si>
    <t>Spring near Sand Canyon</t>
  </si>
  <si>
    <t>BOTTLE HILL</t>
  </si>
  <si>
    <t>SINCLAIR, 1962C</t>
  </si>
  <si>
    <t>Spring near Silver Springs</t>
  </si>
  <si>
    <t>spring</t>
  </si>
  <si>
    <t>SILVER SPRINGS NORTH</t>
  </si>
  <si>
    <t>67</t>
  </si>
  <si>
    <t>Spring near Warm Creek</t>
  </si>
  <si>
    <t>MAHALA CREEK WEST</t>
  </si>
  <si>
    <t>MAHALA CREEK WEST 7.5' QUAD</t>
  </si>
  <si>
    <t>Dave's slightly NW of combine</t>
  </si>
  <si>
    <t>Spring near Winnemucca</t>
  </si>
  <si>
    <t>WINNEMUCCA WEST</t>
  </si>
  <si>
    <t>Spring on Four Mile Flat</t>
  </si>
  <si>
    <t>FOURMILE FLAT</t>
  </si>
  <si>
    <t>SPRING SW GRASS VALLEY</t>
  </si>
  <si>
    <t>Spring SW Grass Valley</t>
  </si>
  <si>
    <t>combine and geotherm on same spot</t>
  </si>
  <si>
    <t>Spring, Northeast Jackson Mountains</t>
  </si>
  <si>
    <t>DEER CREEK PEAK</t>
  </si>
  <si>
    <t>+/-280m, NOT ON 7.5 MAP, , SECTION NOT SURVEYED</t>
  </si>
  <si>
    <t>Spring, Upper Saulsbury Wash</t>
  </si>
  <si>
    <t>MUD SPRING</t>
  </si>
  <si>
    <t>Springs in Virgin River Narrows</t>
  </si>
  <si>
    <t>Overton Beach</t>
  </si>
  <si>
    <t>155</t>
  </si>
  <si>
    <t>Springs Near Carico Lake</t>
  </si>
  <si>
    <t>CARICO LAKE NORTH</t>
  </si>
  <si>
    <t>digitize all slightly E of combine</t>
  </si>
  <si>
    <t>Springs near Carico Lake</t>
  </si>
  <si>
    <t>digitized #123 is 68 m SE of combine; replaced combine location w/ digitized 123 location, the closest one.</t>
  </si>
  <si>
    <t>Springs near Lone Butte</t>
  </si>
  <si>
    <t>UNNAMED  SPRING</t>
  </si>
  <si>
    <t>RED HOUSE FLAT WEST</t>
  </si>
  <si>
    <t>Added Sec 28 to info because that's where it's plotted, but only T&amp;R given</t>
  </si>
  <si>
    <t>Springs near Mill City</t>
  </si>
  <si>
    <t>MILLER CITY</t>
  </si>
  <si>
    <t>+/-2.9km, SSSN HUMBOLDT RIVER ABOUT3km NMCBNO7.5M</t>
  </si>
  <si>
    <t>combine E of Dave's</t>
  </si>
  <si>
    <t>Springs near Squaw Creek</t>
  </si>
  <si>
    <t>NEW SPRING</t>
  </si>
  <si>
    <t>SQUAW VALLEY</t>
  </si>
  <si>
    <t>Dave and combine location identical</t>
  </si>
  <si>
    <t>Springs, Head of N. Fork Little Humboldt</t>
  </si>
  <si>
    <t>CAPITOL PEAK</t>
  </si>
  <si>
    <t>STANLEY A TANNER WELL</t>
  </si>
  <si>
    <t>Stanley A Tanner Well</t>
  </si>
  <si>
    <t>RAINIER MOU</t>
  </si>
  <si>
    <t>Steamboat Hot Springs</t>
  </si>
  <si>
    <t>CHRISTMAN WELL</t>
  </si>
  <si>
    <t>278</t>
  </si>
  <si>
    <t>TEMP=HOT, RR=704,705,70891-70939</t>
  </si>
  <si>
    <t>STEAM WELL</t>
  </si>
  <si>
    <t>STEAMBOAT SPRINGS - SPRING 25</t>
  </si>
  <si>
    <t>STEAMBOAT</t>
  </si>
  <si>
    <t>STEAMBOAT SPRINGS</t>
  </si>
  <si>
    <t>digitized, TEMP=HOT,1 OF 11</t>
  </si>
  <si>
    <t>Steamboat/Ormat Well</t>
  </si>
  <si>
    <t>looks like could be in sec 27;TRS checked</t>
  </si>
  <si>
    <t>277</t>
  </si>
  <si>
    <t>GEOTHERM, Don White pers. Files</t>
  </si>
  <si>
    <t xml:space="preserve">Stillwater </t>
  </si>
  <si>
    <t>STILLWATER</t>
  </si>
  <si>
    <t>599, 74049</t>
  </si>
  <si>
    <t>71490-2</t>
  </si>
  <si>
    <t>CDD-117A</t>
  </si>
  <si>
    <t>DCD</t>
  </si>
  <si>
    <t>FLOWING WELL IN STILLWATER</t>
  </si>
  <si>
    <t>BCB</t>
  </si>
  <si>
    <t>71573-4</t>
  </si>
  <si>
    <t>105</t>
  </si>
  <si>
    <t>SULFUR SPRINGS</t>
  </si>
  <si>
    <t xml:space="preserve">Sulfur Springs </t>
  </si>
  <si>
    <t>TULE DAN SPRING</t>
  </si>
  <si>
    <t>83</t>
  </si>
  <si>
    <t>SULPHUR HOT SPRINGS (HOT SULPHUR SPRINGS)</t>
  </si>
  <si>
    <t>Sulphur Hot Springs</t>
  </si>
  <si>
    <t>RUBY VALLEY SCHOOL</t>
  </si>
  <si>
    <t>587, 812, 74153,74375</t>
  </si>
  <si>
    <t>71219-23</t>
  </si>
  <si>
    <t>digitized #784 is 42 m NW of combine; replaced combine location w/ digitized 784 location, the closest one.</t>
  </si>
  <si>
    <t>SULPHUR SPRING</t>
  </si>
  <si>
    <t>Sulphur Spring</t>
  </si>
  <si>
    <t>KERR, 1940</t>
  </si>
  <si>
    <t>SUNDANCE SHORES WELL</t>
  </si>
  <si>
    <t>Sundance Shores Well</t>
  </si>
  <si>
    <t>BBA</t>
  </si>
  <si>
    <t>+/-560m, NOT ON 7.5 MAP</t>
  </si>
  <si>
    <t>255</t>
  </si>
  <si>
    <t>Surprise Valley Hot Spring</t>
  </si>
  <si>
    <t>PEGLEG CANYON</t>
  </si>
  <si>
    <t>digitized, TEMP=HOT, SECTION UNSERVEYED</t>
  </si>
  <si>
    <t>SUTRO TUNNEL</t>
  </si>
  <si>
    <t>74624-5</t>
  </si>
  <si>
    <t>70396-7</t>
  </si>
  <si>
    <t>178</t>
  </si>
  <si>
    <t>SUTRO TUNNEL ENTRANCE</t>
  </si>
  <si>
    <t>39</t>
  </si>
  <si>
    <t>TENMILE WELL</t>
  </si>
  <si>
    <t>Tenmile Well</t>
  </si>
  <si>
    <t>30S</t>
  </si>
  <si>
    <t>Test Hole DH-1 (72F)</t>
  </si>
  <si>
    <t xml:space="preserve">Test Hole DH-1 </t>
  </si>
  <si>
    <t>RUSSEL SPIT</t>
  </si>
  <si>
    <t>TEST WELL 75-73 (NO. 3)</t>
  </si>
  <si>
    <t>Test Well 75-73 (No. 3)</t>
  </si>
  <si>
    <t>FRENCHMAN LAKE SE</t>
  </si>
  <si>
    <t>digitized, TRS NOT SURVEYED</t>
  </si>
  <si>
    <t>TEST WELL F</t>
  </si>
  <si>
    <t>Test Well F</t>
  </si>
  <si>
    <t>digitized, NOT ON CANE SPRING 7.5' 1986 MAP, TEST SITE</t>
  </si>
  <si>
    <t>647, 74044</t>
  </si>
  <si>
    <t>71762,63</t>
  </si>
  <si>
    <t>126</t>
  </si>
  <si>
    <t>THE HOT SPRINGS</t>
  </si>
  <si>
    <t xml:space="preserve">The Hot Springs </t>
  </si>
  <si>
    <t>269</t>
  </si>
  <si>
    <t>The Needle Rocks</t>
  </si>
  <si>
    <t>THE NEEDLE ROCKS</t>
  </si>
  <si>
    <t>2193, 74017-8</t>
  </si>
  <si>
    <t>71542-8</t>
  </si>
  <si>
    <t>STEAM GEYSER</t>
  </si>
  <si>
    <t>determined from map</t>
  </si>
  <si>
    <t>THE NEEDLES - WESTERN GEOTHERMAL WELL</t>
  </si>
  <si>
    <t>106</t>
  </si>
  <si>
    <t>THOMPSON RANCH SPRINGS</t>
  </si>
  <si>
    <t>Thompson Ranch Spring</t>
  </si>
  <si>
    <t>DIAMOND SPRINGS</t>
  </si>
  <si>
    <t>70293-4</t>
  </si>
  <si>
    <t>DBD</t>
  </si>
  <si>
    <t>digitized #257 is 20 m N of combine; replaced combine location w/ digitized 257 location, the closest one.</t>
  </si>
  <si>
    <t>64</t>
  </si>
  <si>
    <t>Thousand Springs</t>
  </si>
  <si>
    <t>MONTELLO</t>
  </si>
  <si>
    <t>GAMBLE SPRINGS</t>
  </si>
  <si>
    <t>SE NW NW</t>
  </si>
  <si>
    <t>GAMBLE RANCH WELL NO. 4</t>
  </si>
  <si>
    <t>RUSH, 1968</t>
  </si>
  <si>
    <t>changed given 40 69 4 to 41 69 32 because that's where the Lat/Long of the digitized point plotted.</t>
  </si>
  <si>
    <t>Hot Spring, N of Gamble Ranch</t>
  </si>
  <si>
    <t>TWELVEMILE RANCH</t>
  </si>
  <si>
    <t>DONE; Get Sec from new printout; Need to find TSR, IN 10S 52E; Tamison looked, and there was no label on the map</t>
  </si>
  <si>
    <t>TIPPIPAH SPRING NO 2</t>
  </si>
  <si>
    <t>Tippipah Spring No. 2</t>
  </si>
  <si>
    <t>TIPPIPAH</t>
  </si>
  <si>
    <t>10S</t>
  </si>
  <si>
    <t>TOM ORMECHEA WELL</t>
  </si>
  <si>
    <t xml:space="preserve">Tom Ormechea </t>
  </si>
  <si>
    <t>BYERS RANCH</t>
  </si>
  <si>
    <t>+/-560m, NOT ON 7.5' MAP</t>
  </si>
  <si>
    <t>EVERETT, 1964</t>
  </si>
  <si>
    <t>MIZPAH MINE DRILL HOLE</t>
  </si>
  <si>
    <t>Tonopah Mining District</t>
  </si>
  <si>
    <t>TONOPAH</t>
  </si>
  <si>
    <t>221</t>
  </si>
  <si>
    <t>BELMONT MINE, 1500 FT LEVEL</t>
  </si>
  <si>
    <t>BASTIN AND LANEY, 1918</t>
  </si>
  <si>
    <t>GARRETT RANCH WELL</t>
  </si>
  <si>
    <t xml:space="preserve">Trego </t>
  </si>
  <si>
    <t>DRY MTN. NW</t>
  </si>
  <si>
    <t>digitize and combine in nearly same spot; could be 333, but maybe not?</t>
  </si>
  <si>
    <t>70342-44</t>
  </si>
  <si>
    <t>digitized #333 is 58 m SSW of combine; replaced combine location w/ digitized 333 location, the closest one.</t>
  </si>
  <si>
    <t>added TRS data based on plotted location on map, add topo name</t>
  </si>
  <si>
    <t>UNNAMED HOT SPRING NEAR TREGO</t>
  </si>
  <si>
    <t>TREGO HOT SPRINGS</t>
  </si>
  <si>
    <t>TREGO HOT SPRING</t>
  </si>
  <si>
    <t>Trego Hot Springs</t>
  </si>
  <si>
    <t>METROPOLIS (TWELVEMILE SPRINGS)</t>
  </si>
  <si>
    <t>Twelvemile Springs</t>
  </si>
  <si>
    <t>TYROL SPRING</t>
  </si>
  <si>
    <t>Tyrol Spring</t>
  </si>
  <si>
    <t>CDBA</t>
  </si>
  <si>
    <t>194</t>
  </si>
  <si>
    <t>US BLM WELL</t>
  </si>
  <si>
    <t>U.S. BLM Well</t>
  </si>
  <si>
    <t>WISKEY FLAT</t>
  </si>
  <si>
    <t>EVERETT AND RUSH, 1967</t>
  </si>
  <si>
    <t>UPPER? MUD SPRING</t>
  </si>
  <si>
    <t>USFWS WELL 3 NR EAST CAN</t>
  </si>
  <si>
    <t>USFWS Well 2 nr East Can</t>
  </si>
  <si>
    <t>FOXTAIL LAKE</t>
  </si>
  <si>
    <t>CAC</t>
  </si>
  <si>
    <t>USGS CDR-21</t>
  </si>
  <si>
    <t>ABAC</t>
  </si>
  <si>
    <t>daveshrt located W of combine</t>
  </si>
  <si>
    <t>U.S.G.S. TEST WELL NO. 21</t>
  </si>
  <si>
    <t>USGS Test Well No. 21</t>
  </si>
  <si>
    <t>NOT ON 7.5' MAP +/-280m</t>
  </si>
  <si>
    <t>MALMBERG AND WORTS, 1966</t>
  </si>
  <si>
    <t>USGS-MX CE-DT-6</t>
  </si>
  <si>
    <t>WILDCAT WASH SE</t>
  </si>
  <si>
    <t>ACAA</t>
  </si>
  <si>
    <t>WATER FOUNTAIN VALLEY OF FIRE, NEV.</t>
  </si>
  <si>
    <t>Valley of Fire Spring</t>
  </si>
  <si>
    <t>VALLEY OF FIRE</t>
  </si>
  <si>
    <t>VF-2 WELL</t>
  </si>
  <si>
    <t>VF-2 Well</t>
  </si>
  <si>
    <t>DABB</t>
  </si>
  <si>
    <t>VIRGIN V CAMP GROUND 1</t>
  </si>
  <si>
    <t>Virgin Valley Camp Ground</t>
  </si>
  <si>
    <t>VIRGIN VALLEY</t>
  </si>
  <si>
    <t>+/-200m</t>
  </si>
  <si>
    <t>VIRGIN VALLEY RANCH 10</t>
  </si>
  <si>
    <t>Virgin Valley Ranch</t>
  </si>
  <si>
    <t>71616, 71617</t>
  </si>
  <si>
    <t>254</t>
  </si>
  <si>
    <t>TWIN SPRING, VYA SPRING</t>
  </si>
  <si>
    <t>Vya Spring</t>
  </si>
  <si>
    <t>VYA</t>
  </si>
  <si>
    <t>71619-20</t>
  </si>
  <si>
    <t>181</t>
  </si>
  <si>
    <t>WABUSKA HOT SPRINGS</t>
  </si>
  <si>
    <t>Wabuska Hot Springs</t>
  </si>
  <si>
    <t>WABUSKA</t>
  </si>
  <si>
    <t>digitized, TEMP=HOT, 1 OF 8</t>
  </si>
  <si>
    <t>74382, 9</t>
  </si>
  <si>
    <t>71627-8, 31</t>
  </si>
  <si>
    <t>HUXEL, 1969</t>
  </si>
  <si>
    <t>WABUSKA AREA</t>
  </si>
  <si>
    <t>Fixed, davshrt said 14N 25E 1</t>
  </si>
  <si>
    <t>Well in Wabuska Hot Springs Area</t>
  </si>
  <si>
    <t>appears to be on M126, 70F well</t>
  </si>
  <si>
    <t>MASON BUTTE</t>
  </si>
  <si>
    <t>260</t>
  </si>
  <si>
    <t>WALL SPRING</t>
  </si>
  <si>
    <t>Wall Spring</t>
  </si>
  <si>
    <t>digitized, TRS UNSURVEYED, TEMP=WARM</t>
  </si>
  <si>
    <t>digitized SW of combine</t>
  </si>
  <si>
    <t>WALLEYS HOT SPRINGS (GENOA HOT SPRINGS)</t>
  </si>
  <si>
    <t>Walleys Hot Springs</t>
  </si>
  <si>
    <t>MINDEN</t>
  </si>
  <si>
    <t>22</t>
  </si>
  <si>
    <t>SW NW NE</t>
  </si>
  <si>
    <t>657, 882-4, 26016,74287</t>
  </si>
  <si>
    <t>70784-93</t>
  </si>
  <si>
    <t>WALLEYS HOT SPRING</t>
  </si>
  <si>
    <t>102</t>
  </si>
  <si>
    <t>Walti Hot Springs</t>
  </si>
  <si>
    <t>WALTI HOT SPRINGS</t>
  </si>
  <si>
    <t>digitized, 1 OF 12, TEMP=HOT</t>
  </si>
  <si>
    <t>639, 910, 74282,74259</t>
  </si>
  <si>
    <t>71638-41</t>
  </si>
  <si>
    <t>82</t>
  </si>
  <si>
    <t>Warm spring at Warm Creek Ranch</t>
  </si>
  <si>
    <t>GORDON CREEK</t>
  </si>
  <si>
    <t>digitized and combine at same spot</t>
  </si>
  <si>
    <t>Eakin and others,1951</t>
  </si>
  <si>
    <t>Revised April 2005</t>
  </si>
  <si>
    <t>Sand Spring Valley</t>
  </si>
  <si>
    <t>HD Ranch Spring</t>
  </si>
  <si>
    <t>White Rock Springs (Clark)</t>
  </si>
  <si>
    <t>White Rock Springs (Lander)</t>
  </si>
  <si>
    <t>BLM Well (Humboldt)</t>
  </si>
  <si>
    <t>BLM Well (White Pine)</t>
  </si>
  <si>
    <t>Spring 6 (N of Flowery)</t>
  </si>
  <si>
    <t>Upper Mud Spring</t>
  </si>
  <si>
    <t>Sutro</t>
  </si>
  <si>
    <t>Spring (W Stone Cabin Valley)</t>
  </si>
  <si>
    <t>digitized #440 is 17 m E of combine; replaced combine location w/ digitized 440 location, the closest one.</t>
  </si>
  <si>
    <t>Warm Spring in Fairview Wash</t>
  </si>
  <si>
    <t>Bristol Well</t>
  </si>
  <si>
    <t>cc</t>
  </si>
  <si>
    <t>Warm Spring in Ione Wash</t>
  </si>
  <si>
    <t>BLACK SPRING</t>
  </si>
  <si>
    <t>BLACK SPRINGS 7.5' QUAD</t>
  </si>
  <si>
    <t>1004</t>
  </si>
  <si>
    <t>Warm Spring in Sheep Range</t>
  </si>
  <si>
    <t>BLACK HILLS</t>
  </si>
  <si>
    <t>digitized, T.R.S. UNSURVEYED IN WAGON CANYON, SECTION=4?</t>
  </si>
  <si>
    <t>Warm Spring in Sulphur</t>
  </si>
  <si>
    <t>Sulphur</t>
  </si>
  <si>
    <t>256</t>
  </si>
  <si>
    <t>Warm Spring in Warm Spring Canyon</t>
  </si>
  <si>
    <t>216</t>
  </si>
  <si>
    <t>Warm Spring N of Point of Rock Spring</t>
  </si>
  <si>
    <t>GEORGES CANYON RIM</t>
  </si>
  <si>
    <t>1003</t>
  </si>
  <si>
    <t>Warm Spring N of Twin Springs</t>
  </si>
  <si>
    <t>BEAN FLAT EAST</t>
  </si>
  <si>
    <t>digitized, 1 IN A GROUP OF 4?</t>
  </si>
  <si>
    <t>BEAN FLAT EAST 7.5' QUAD</t>
  </si>
  <si>
    <t>57</t>
  </si>
  <si>
    <t>WARM SPRING NEAR DEEP CREEK RESERVOIR</t>
  </si>
  <si>
    <t>Warm Spring near Deep Creek Reservoir</t>
  </si>
  <si>
    <t>digitized; NOT ON 7.5'MAP, +/-140m on original</t>
  </si>
  <si>
    <t>CORNACOPIA RIDGE 7.5' QUAD</t>
  </si>
  <si>
    <t>79</t>
  </si>
  <si>
    <t>Warm Spring near Fort Halleck</t>
  </si>
  <si>
    <t>SOLDIER PEAK</t>
  </si>
  <si>
    <t>SOLDIER PEAK 7.5' QUAD</t>
  </si>
  <si>
    <t>116</t>
  </si>
  <si>
    <t>Warm Springs near Gridley Lake</t>
  </si>
  <si>
    <t>digitized #2 is 400 m NE of combine; replaced combine location w/ digitized 2 location, the closest one.</t>
  </si>
  <si>
    <t>74</t>
  </si>
  <si>
    <t>Warm Springs near Winter Creek</t>
  </si>
  <si>
    <t>MORGAN HILL</t>
  </si>
  <si>
    <t>MORGAN HILL 7.5' QUAD</t>
  </si>
  <si>
    <t>MCCULLOCH CORP. WELL</t>
  </si>
  <si>
    <t>Warm Springs Valley</t>
  </si>
  <si>
    <t>FRASER FLAT</t>
  </si>
  <si>
    <t>+/-280m, NOT ON 7.5 MAP</t>
  </si>
  <si>
    <t>non</t>
  </si>
  <si>
    <t>272</t>
  </si>
  <si>
    <t>270</t>
  </si>
  <si>
    <t>Warm Springs in Warm Springs Valley</t>
  </si>
  <si>
    <t>276</t>
  </si>
  <si>
    <t>Warm Springs, E of Red Mountain</t>
  </si>
  <si>
    <t>WALL CANYON RESERVOIR</t>
  </si>
  <si>
    <t>digitized, 1 OF 2, SECTION UNSURVEYED, TEMP=WARM</t>
  </si>
  <si>
    <t>NEVADA THERMAL No.4</t>
  </si>
  <si>
    <t>Washoe City</t>
  </si>
  <si>
    <t>Wedekind Shaft - hot</t>
  </si>
  <si>
    <t>Wedekind Mine</t>
  </si>
  <si>
    <t>VISTA</t>
  </si>
  <si>
    <t>74376, 74378</t>
  </si>
  <si>
    <t>70879-80, 71774</t>
  </si>
  <si>
    <t>WEDELL SPRING NO.1</t>
  </si>
  <si>
    <t>Wedell Spring</t>
  </si>
  <si>
    <t>TRS UNSURVEYED, RR=70880,70879</t>
  </si>
  <si>
    <t>EAKIN, 1962C</t>
  </si>
  <si>
    <t>daveshrt located NNW of combine</t>
  </si>
  <si>
    <t>Well along Quinn River</t>
  </si>
  <si>
    <t>QUINN RIVER CROSSING</t>
  </si>
  <si>
    <t>WELL AT ALLIGATOR RIDGE</t>
  </si>
  <si>
    <t>Well at Alligator Ridge</t>
  </si>
  <si>
    <t>BUCK MOUNTAIN EAST</t>
  </si>
  <si>
    <t>CCCC</t>
  </si>
  <si>
    <t>Well in Verdi</t>
  </si>
  <si>
    <t>DESERT RESEARCH INSTITUTE, 1973</t>
  </si>
  <si>
    <t>WELL J-11</t>
  </si>
  <si>
    <t>Well J-11</t>
  </si>
  <si>
    <t>JACKASS FLATS</t>
  </si>
  <si>
    <t>TRS UNSURVEYED</t>
  </si>
  <si>
    <t>WELL J-12</t>
  </si>
  <si>
    <t>Well J-12</t>
  </si>
  <si>
    <t>BUSTED BUTTE</t>
  </si>
  <si>
    <t>not located in same spot, so may not be the same well</t>
  </si>
  <si>
    <t>Well near Minnesota Mine</t>
  </si>
  <si>
    <t>LINCOLN FLAT</t>
  </si>
  <si>
    <t>TRS checked; added section</t>
  </si>
  <si>
    <t>Well near Mustang Spring</t>
  </si>
  <si>
    <t>EDDYVILLE</t>
  </si>
  <si>
    <t>Pull topo to find section; Tamison added</t>
  </si>
  <si>
    <t>Well on Jackass Flats</t>
  </si>
  <si>
    <t>Well South of Carrara</t>
  </si>
  <si>
    <t>CARRARA CANYON</t>
  </si>
  <si>
    <t>+/-560m,NOT ON 7.5' MAP</t>
  </si>
  <si>
    <t>Well, Kingston Creek Ditch</t>
  </si>
  <si>
    <t>WILDCAT PEAK</t>
  </si>
  <si>
    <t>+/-3Km, SECTION=2,11,14,23</t>
  </si>
  <si>
    <t>Wellington</t>
  </si>
  <si>
    <t>DESERT CREEK RANCH</t>
  </si>
  <si>
    <t>71249-50</t>
  </si>
  <si>
    <t>WELLINGTON WELL</t>
  </si>
  <si>
    <t xml:space="preserve">Wellington </t>
  </si>
  <si>
    <t>SMITH</t>
  </si>
  <si>
    <t>LOELTZ AND EAKIN, 1953</t>
  </si>
  <si>
    <t>Wells near Cardelli Ditch</t>
  </si>
  <si>
    <t>changed from 2 43 1, to 3N 43E 36</t>
  </si>
  <si>
    <t>Wells near Tonopah</t>
  </si>
  <si>
    <t>EAST OF TONOPAH</t>
  </si>
  <si>
    <t>03N</t>
  </si>
  <si>
    <t>222</t>
  </si>
  <si>
    <t>Wells near Washoe Lake</t>
  </si>
  <si>
    <t>Well near Washoe Lake</t>
  </si>
  <si>
    <t>*DESTERT RESEARCH INSTITUTE, 1973</t>
  </si>
  <si>
    <t>WETLANDS, WARM WELL</t>
  </si>
  <si>
    <t>Wetlands, Well</t>
  </si>
  <si>
    <t>WHITE ROCK SPRING</t>
  </si>
  <si>
    <t>LA MADRE MTN.</t>
  </si>
  <si>
    <t>Dave's and combine in same spot</t>
  </si>
  <si>
    <t>WHITE ROCK SPRINGS</t>
  </si>
  <si>
    <t>ARGENTA</t>
  </si>
  <si>
    <t>+-1100 m</t>
  </si>
  <si>
    <t>no data in other files; add topo name to file; Tamison added; no digitized markings on the map, may not be #83</t>
  </si>
  <si>
    <t>71677,8</t>
  </si>
  <si>
    <t>WILD HORSE HOT SPRING</t>
  </si>
  <si>
    <t>Wild Horse Hot Spring</t>
  </si>
  <si>
    <t>digitized #83 is 52 m NNE of combine; replaced combine location w/ digitized 83 location, the closest one.</t>
  </si>
  <si>
    <t>74352, 26064</t>
  </si>
  <si>
    <t>70038-9</t>
  </si>
  <si>
    <t>295</t>
  </si>
  <si>
    <t>WILLIAMS HOT SPRINGS</t>
  </si>
  <si>
    <t>Williams Hot Springs</t>
  </si>
  <si>
    <t>BADGER HOLE SPRING</t>
  </si>
  <si>
    <t>WILSON HOT SPRINGS</t>
  </si>
  <si>
    <t>Wilson Hot Springs</t>
  </si>
  <si>
    <t>WILSON CANYON</t>
  </si>
  <si>
    <t>185</t>
  </si>
  <si>
    <t>Hot Spring, mouth of Wilson Canyon</t>
  </si>
  <si>
    <t>WILSON CANYON 7.5' QUAD</t>
  </si>
  <si>
    <t>Check location; done by Tamison</t>
  </si>
  <si>
    <t>Wine Cup Ranch</t>
  </si>
  <si>
    <t>WINE CUP RANCH</t>
  </si>
  <si>
    <t>digitized; 1 OF 5</t>
  </si>
  <si>
    <t>RUSH, 1968A</t>
  </si>
  <si>
    <t>61</t>
  </si>
  <si>
    <t>digitizedTEMP=HOT</t>
  </si>
  <si>
    <t>71690,92</t>
  </si>
  <si>
    <t>Well 79-699 (Test Well C)</t>
  </si>
  <si>
    <t>Yucca Flat</t>
  </si>
  <si>
    <t>YUCCA FLAT</t>
  </si>
  <si>
    <t xml:space="preserve"> 228</t>
  </si>
  <si>
    <t>YUCCA FLAT TEST WELL 84-69,(TEST WELL E)</t>
  </si>
  <si>
    <t>Artesian Well</t>
  </si>
  <si>
    <t>Bonham Ranch Artesian Well</t>
  </si>
  <si>
    <t>digitize; 2005 GPS UTMs, temperature in 2005</t>
  </si>
  <si>
    <t>2005 GPS UTM Location</t>
  </si>
  <si>
    <t>SCHOF F AND MOORE, 1964</t>
  </si>
  <si>
    <t>228</t>
  </si>
  <si>
    <t>WELL 79-69a</t>
  </si>
  <si>
    <t>YUCCA LAKE</t>
  </si>
  <si>
    <t>SCHOFF AND MOORE, 1964</t>
  </si>
  <si>
    <t>Added 7/21/03</t>
  </si>
  <si>
    <t>North well</t>
  </si>
  <si>
    <t>Spanish Springs Valley</t>
  </si>
  <si>
    <t>Garside, unpub, 2003</t>
  </si>
  <si>
    <t>South well</t>
  </si>
  <si>
    <t>Fallon NAS</t>
  </si>
  <si>
    <t>Well at Lone Tree</t>
  </si>
  <si>
    <t>Lone Tree Mine</t>
  </si>
  <si>
    <t>Warm SulphurSprings</t>
  </si>
  <si>
    <t>sync files</t>
  </si>
  <si>
    <t>new sort</t>
  </si>
  <si>
    <t>TRS checked -Checked  T R Sec of those below to see that listed the same among the different #s in daveshrt.xls and here.</t>
  </si>
  <si>
    <t>Comm</t>
  </si>
  <si>
    <t>visible on 1 to 1M?</t>
  </si>
  <si>
    <t>GEOTHERM</t>
  </si>
  <si>
    <t>NBMG_70000</t>
  </si>
  <si>
    <t>NBMG_dig</t>
  </si>
  <si>
    <t>BULL_91</t>
  </si>
  <si>
    <t>OFR_94-2</t>
  </si>
  <si>
    <t>Type</t>
  </si>
  <si>
    <t>NAME</t>
  </si>
  <si>
    <t>Old Name</t>
  </si>
  <si>
    <t>Group/Area</t>
  </si>
  <si>
    <t>QUADRANGLE</t>
  </si>
  <si>
    <t>COUNTY</t>
  </si>
  <si>
    <t>T</t>
  </si>
  <si>
    <t>R</t>
  </si>
  <si>
    <t>S</t>
  </si>
  <si>
    <t>1/4 Sec</t>
  </si>
  <si>
    <t>Y_COORD</t>
  </si>
  <si>
    <t>X_COORD</t>
  </si>
  <si>
    <t>Temp(C)</t>
  </si>
  <si>
    <t>Location accuracy/comment</t>
  </si>
  <si>
    <t>Geochem</t>
  </si>
  <si>
    <t>Reference</t>
  </si>
  <si>
    <t>Year</t>
  </si>
  <si>
    <t>DIGITIZED</t>
  </si>
  <si>
    <t>digitize SE of combine; Lat/Long of digitized point used</t>
  </si>
  <si>
    <t>931, 2158, 74177, 74279</t>
  </si>
  <si>
    <t>70002-6</t>
  </si>
  <si>
    <t>HS</t>
  </si>
  <si>
    <t>ALKALI HOT SPRING</t>
  </si>
  <si>
    <t>Alkali Hot Springs</t>
  </si>
  <si>
    <t>ALKALI</t>
  </si>
  <si>
    <t>ESMERALDA</t>
  </si>
  <si>
    <t>1S</t>
  </si>
  <si>
    <t>41E</t>
  </si>
  <si>
    <t>NE</t>
  </si>
  <si>
    <t>digitized</t>
  </si>
  <si>
    <t>*WHITE, D., USGS, MENLO PARK</t>
  </si>
  <si>
    <t>TRS checked</t>
  </si>
  <si>
    <t>Added after Deborah checked State map w/topos</t>
  </si>
  <si>
    <t>none</t>
  </si>
  <si>
    <t>WW</t>
  </si>
  <si>
    <t>UNNAMED WELL</t>
  </si>
  <si>
    <t>Amargosa Desert</t>
  </si>
  <si>
    <t>AMARGOSA VALLEY</t>
  </si>
  <si>
    <t>15S</t>
  </si>
  <si>
    <t>49E</t>
  </si>
  <si>
    <t>+/-290m, NOT ON 7.5' MAP</t>
  </si>
  <si>
    <t>Y</t>
  </si>
  <si>
    <t>GEOTHERM, TOPOGRAPHIC MAP</t>
  </si>
  <si>
    <t>WELL No. 69-57</t>
  </si>
  <si>
    <t>HW</t>
  </si>
  <si>
    <t>WELL</t>
  </si>
  <si>
    <t>SOUTH OF AMARGOSA VALLEY</t>
  </si>
  <si>
    <t>50E</t>
  </si>
  <si>
    <t>25</t>
  </si>
  <si>
    <t>BD</t>
  </si>
  <si>
    <t>WATSTORE</t>
  </si>
  <si>
    <t>Need Area name - pull topo; TRS checked; done by Tamison</t>
  </si>
  <si>
    <t>Added from Larry well &amp; Shevenell Sampling; from Robert file</t>
  </si>
  <si>
    <t>Well (#408 of 94-2)</t>
  </si>
  <si>
    <t>Skeleton Hill</t>
  </si>
  <si>
    <t>229</t>
  </si>
  <si>
    <t>WELLS</t>
  </si>
  <si>
    <t>NYE</t>
  </si>
  <si>
    <t>GARSIDE AND SCHILLING, 1979</t>
  </si>
  <si>
    <t>COOKS EAST WELL</t>
  </si>
  <si>
    <t>16S</t>
  </si>
  <si>
    <t>07</t>
  </si>
  <si>
    <t>CABB</t>
  </si>
  <si>
    <t>digitize E of combine</t>
  </si>
  <si>
    <t>71287-8</t>
  </si>
  <si>
    <t>USGS TRACER WELL 2</t>
  </si>
  <si>
    <t>SPECTER RANGE SW</t>
  </si>
  <si>
    <t>51E</t>
  </si>
  <si>
    <t>27</t>
  </si>
  <si>
    <t>NE NE NW</t>
  </si>
  <si>
    <t>DUDLEY AND LARSON, 1976</t>
  </si>
  <si>
    <t>digitized #846 is 425 m SE of combine; replaced combine location w/ digitized 846 location, the closest one.</t>
  </si>
  <si>
    <t>74979-81</t>
  </si>
  <si>
    <t>70211-3</t>
  </si>
  <si>
    <t>WS</t>
  </si>
  <si>
    <t>FAIRBARKS SPRING</t>
  </si>
  <si>
    <t>DEVILS HOLE</t>
  </si>
  <si>
    <t>17S</t>
  </si>
  <si>
    <t>SE NE</t>
  </si>
  <si>
    <t>NAFF, 1973</t>
  </si>
  <si>
    <t>74949-52</t>
  </si>
  <si>
    <t>70217-21</t>
  </si>
  <si>
    <t>RODGERS SPRING</t>
  </si>
  <si>
    <t>NW NE</t>
  </si>
  <si>
    <t>LONG STREET SPRING</t>
  </si>
  <si>
    <t>NE NW NE</t>
  </si>
  <si>
    <t>SPRING</t>
  </si>
  <si>
    <t>digitized, 1 OF 3</t>
  </si>
  <si>
    <t>MAIN SPRING</t>
  </si>
  <si>
    <t>digitized NW of combine, combine may be mislocated</t>
  </si>
  <si>
    <t>SW NE NW</t>
  </si>
  <si>
    <t>SCRUGGS SPRING</t>
  </si>
  <si>
    <t>SE SW NE</t>
  </si>
  <si>
    <t>N</t>
  </si>
  <si>
    <t>74937-40</t>
  </si>
  <si>
    <t>70236-40</t>
  </si>
  <si>
    <t>SW SE</t>
  </si>
  <si>
    <t>WELL SMI3</t>
  </si>
  <si>
    <t>PURGATORY SPRING WELL</t>
  </si>
  <si>
    <t>DH WELL</t>
  </si>
  <si>
    <t>UNNAMED SPRING</t>
  </si>
  <si>
    <t>AMARGOSA FLAT</t>
  </si>
  <si>
    <t>NOT ON 7.5' MAP</t>
  </si>
  <si>
    <t>nearby digitized points not named</t>
  </si>
  <si>
    <t>CHERRY PATCH WELL</t>
  </si>
  <si>
    <t>52E</t>
  </si>
  <si>
    <t>08</t>
  </si>
  <si>
    <t>CDB</t>
  </si>
  <si>
    <t>CRYSTAL POOL</t>
  </si>
  <si>
    <t>18S</t>
  </si>
  <si>
    <t>NE SE NW</t>
  </si>
  <si>
    <t>DAVIS RANCH SPRING</t>
  </si>
  <si>
    <t>TOPOGRAPHIC MAP</t>
  </si>
  <si>
    <t>Warm Spring</t>
  </si>
  <si>
    <t>digitized, 1 OF 4</t>
  </si>
  <si>
    <t>BOLE SPRING</t>
  </si>
  <si>
    <t>70266,70274, 70277</t>
  </si>
  <si>
    <t>POINT OF ROCK (KING) SPRING</t>
  </si>
  <si>
    <t>digitized, 1 OF 8</t>
  </si>
  <si>
    <t>HUGHES, 1966; MIFFLIN, 1968</t>
  </si>
  <si>
    <t>NW SE</t>
  </si>
  <si>
    <t>74880-2, 74906</t>
  </si>
  <si>
    <t>70278-82</t>
  </si>
  <si>
    <t>JACK RABBIT SPRING</t>
  </si>
  <si>
    <t>SE NW SE</t>
  </si>
  <si>
    <t>RR=70278-702825</t>
  </si>
  <si>
    <t>70284-91</t>
  </si>
  <si>
    <t>BIG SPRING</t>
  </si>
  <si>
    <t>SW NE</t>
  </si>
  <si>
    <t>WELL SM2</t>
  </si>
  <si>
    <t>WELL SM17</t>
  </si>
  <si>
    <t>added after Larry and I reviewed map again on 3/14/03</t>
  </si>
  <si>
    <t>Unnamed Spring</t>
  </si>
  <si>
    <t>Amargosa Valley</t>
  </si>
  <si>
    <t>Franklin Well</t>
  </si>
  <si>
    <t>184</t>
  </si>
  <si>
    <t>NEVADA HOT SPRINGS</t>
  </si>
  <si>
    <t xml:space="preserve">Artesia Lake </t>
  </si>
  <si>
    <t>PINE NUT VALLEY</t>
  </si>
  <si>
    <t>LYON</t>
  </si>
  <si>
    <t>12N</t>
  </si>
  <si>
    <t>23E</t>
  </si>
  <si>
    <t>SE</t>
  </si>
  <si>
    <t>digitized, TEMP=HOT, 1 OF 2</t>
  </si>
  <si>
    <t>MARINER AND OTHERS, 1974, 1974</t>
  </si>
  <si>
    <t>HOT SPRING</t>
  </si>
  <si>
    <t>183</t>
  </si>
  <si>
    <t>Well in Artesia Lake Area</t>
  </si>
  <si>
    <t>13N</t>
  </si>
  <si>
    <t>MOORE, 1969</t>
  </si>
  <si>
    <t>WELL, WARM?</t>
  </si>
  <si>
    <t>ARTESIA LAKE</t>
  </si>
  <si>
    <t>temperature needs to be field checked</t>
  </si>
  <si>
    <t>digitize &amp; Daveshrt located NW of combine</t>
  </si>
  <si>
    <t>74602, 74631</t>
  </si>
  <si>
    <t>70021-2</t>
  </si>
  <si>
    <t>AMBASSADOR WELL, ARTESIA LAKE AREA</t>
  </si>
  <si>
    <t>NW SW</t>
  </si>
  <si>
    <t>SCOTT AND BARKER, 1962</t>
  </si>
  <si>
    <t>digitized #20 is 565 m N of combine; replaced combine location w/ digitized 20 location, the closest one.</t>
  </si>
  <si>
    <t>Brownie Spring</t>
  </si>
  <si>
    <t>Ash Springs</t>
  </si>
  <si>
    <t xml:space="preserve">Ash Springs </t>
  </si>
  <si>
    <t>5S</t>
  </si>
  <si>
    <t>60E</t>
  </si>
  <si>
    <t>SE/4 NE/4 SE/4</t>
  </si>
  <si>
    <t>Hess and Mifflin, 1978</t>
  </si>
  <si>
    <t>70024-6</t>
  </si>
  <si>
    <t>175</t>
  </si>
  <si>
    <t xml:space="preserve">ASH (ALAMO) SPRINGS </t>
  </si>
  <si>
    <t>ASH SPRINGS</t>
  </si>
  <si>
    <t>LINCOLN</t>
  </si>
  <si>
    <t>6S</t>
  </si>
  <si>
    <t>61E</t>
  </si>
  <si>
    <t>NW NW NW</t>
  </si>
  <si>
    <t>EAKIN, 1963B</t>
  </si>
  <si>
    <t>TRS checked, add topo name; Tamison added</t>
  </si>
  <si>
    <t>no</t>
  </si>
  <si>
    <t>BACH WELL</t>
  </si>
  <si>
    <t>Bach Well</t>
  </si>
  <si>
    <t>SEVEN TROUGHS</t>
  </si>
  <si>
    <t>29N</t>
  </si>
  <si>
    <t>29E</t>
  </si>
  <si>
    <t>06</t>
  </si>
  <si>
    <t>D</t>
  </si>
  <si>
    <t>Bacon Flat 24-17 oil well</t>
  </si>
  <si>
    <t>Bacon Flat 24-17 Oil Well</t>
  </si>
  <si>
    <t>POWELL MOUNTAIN NE</t>
  </si>
  <si>
    <t>07N</t>
  </si>
  <si>
    <t>57E</t>
  </si>
  <si>
    <t>Hulen and others, 1994</t>
  </si>
  <si>
    <t>71704, 70203,7,8</t>
  </si>
  <si>
    <t>BALTAZOR HOT SPRING 9</t>
  </si>
  <si>
    <t>Baltazor Hot Springs</t>
  </si>
  <si>
    <t>DENIO</t>
  </si>
  <si>
    <t>46N</t>
  </si>
  <si>
    <t>28E</t>
  </si>
  <si>
    <t>B</t>
  </si>
  <si>
    <t>665, 947, 74097-9,74738-9,74157</t>
  </si>
  <si>
    <t>70623-31</t>
  </si>
  <si>
    <t>108</t>
  </si>
  <si>
    <t>BARTHOLOMAE HOT SPRINGS</t>
  </si>
  <si>
    <t>Bartholomae Hot Springs</t>
  </si>
  <si>
    <t>KITCHEN MEADOW</t>
  </si>
  <si>
    <t>EUREKA</t>
  </si>
  <si>
    <t>18N</t>
  </si>
  <si>
    <t>digitized, 1 OF 2</t>
  </si>
  <si>
    <t>MARINER AND OTHERS, 1974, 1975</t>
  </si>
  <si>
    <t>digitized #573 is 42 m SW of combine; replaced combine location w/ digitized 573 location, the closest one.</t>
  </si>
  <si>
    <t>SPRINGS</t>
  </si>
  <si>
    <t>BARTHOLOMAE CORP WATER WELL</t>
  </si>
  <si>
    <t>SW</t>
  </si>
  <si>
    <t>RUSH AND EVERETT, 1964</t>
  </si>
  <si>
    <t>NW</t>
  </si>
  <si>
    <t>three digitzed slightly E of combine</t>
  </si>
  <si>
    <t>26060, 74264</t>
  </si>
  <si>
    <t>70041-2</t>
  </si>
  <si>
    <t>BARTINE HOT SPRINGS</t>
  </si>
  <si>
    <t>Bartine Hot Springs</t>
  </si>
  <si>
    <t>BARTINE RANCH</t>
  </si>
  <si>
    <t>19N</t>
  </si>
  <si>
    <t>NE NE</t>
  </si>
  <si>
    <t>*NEVADA BUREAU OF MINES AND GEOLOGY</t>
  </si>
  <si>
    <t>digitized #28 is 165 m NE of combine; replaced combine location w/ digitized 28 location, the closest one.</t>
  </si>
  <si>
    <t>107</t>
  </si>
  <si>
    <t>BARTINE RANCH WATER WELL NO. 4</t>
  </si>
  <si>
    <t>digitized, SOURSE TYPE=ARTESIAN WELL</t>
  </si>
  <si>
    <t>1002</t>
  </si>
  <si>
    <t>BATTLE MOUNTAIN CITY WELL</t>
  </si>
  <si>
    <t>Battle Mountain City Wells</t>
  </si>
  <si>
    <t>BATTLE MOUNTAIN</t>
  </si>
  <si>
    <t>LANDER</t>
  </si>
  <si>
    <t>32N</t>
  </si>
  <si>
    <t>45E</t>
  </si>
  <si>
    <t>SW SW</t>
  </si>
  <si>
    <t>digitized; WATER TANK MARKS VICINITY OF BATTLE MTN. CITY WELL(?)</t>
  </si>
  <si>
    <t>227</t>
  </si>
  <si>
    <t>HOT SPRINGS</t>
  </si>
  <si>
    <t xml:space="preserve">Beatty </t>
  </si>
  <si>
    <t>BEATTY MTN.</t>
  </si>
  <si>
    <t>11S</t>
  </si>
  <si>
    <t>47E</t>
  </si>
  <si>
    <t>digitized points SW of combine</t>
  </si>
  <si>
    <t>74267, 74225, 74535</t>
  </si>
  <si>
    <t>70054-58</t>
  </si>
  <si>
    <t>HICK'S HOT SPRING SPRINGS</t>
  </si>
  <si>
    <t>digitized #41 is 67 m NE of combine; replaced combine location w/ digitized 41 location, the closest one.</t>
  </si>
  <si>
    <t>digitize NE of combine</t>
  </si>
  <si>
    <t>2159, 2173, 74020, 74403</t>
  </si>
  <si>
    <t>70059-62</t>
  </si>
  <si>
    <t>HICKS (BURRELL) HOT SPRINGS</t>
  </si>
  <si>
    <t>digitized #47 is 110 m SW of combine; replaced combine location w/ digitized 47 location, the closest one.</t>
  </si>
  <si>
    <t>74538-9, 2163</t>
  </si>
  <si>
    <t>70051-3</t>
  </si>
  <si>
    <t>Hand held GPS, 2 to 10 m, UTM NAD 27</t>
  </si>
  <si>
    <t>BEATTY MINERAL SPRINGS</t>
  </si>
  <si>
    <t>12S</t>
  </si>
  <si>
    <t>05</t>
  </si>
  <si>
    <t>+/-45m</t>
  </si>
  <si>
    <t>REVERT SPRINGS</t>
  </si>
  <si>
    <t>70065-6</t>
  </si>
  <si>
    <t>169</t>
  </si>
  <si>
    <t>BENNETT SPRINGS</t>
  </si>
  <si>
    <t>Bennett Spring</t>
  </si>
  <si>
    <t>BENNETT PASS</t>
  </si>
  <si>
    <t>2S</t>
  </si>
  <si>
    <t>67E</t>
  </si>
  <si>
    <t>CD</t>
  </si>
  <si>
    <t>TSR checked</t>
  </si>
  <si>
    <t>BENSON SPRING</t>
  </si>
  <si>
    <t>Benson Spring</t>
  </si>
  <si>
    <t>WOODFORDS</t>
  </si>
  <si>
    <t>19E</t>
  </si>
  <si>
    <t>26</t>
  </si>
  <si>
    <t>ACC</t>
  </si>
  <si>
    <t>933, 74132</t>
  </si>
  <si>
    <t>71513-15, 71521,71535-6</t>
  </si>
  <si>
    <t>THE GEYSERS</t>
  </si>
  <si>
    <t>Beowawe Geysers</t>
  </si>
  <si>
    <t>31N</t>
  </si>
  <si>
    <t>48E</t>
  </si>
  <si>
    <t>digitized, 1 OF 7</t>
  </si>
  <si>
    <t>*WHITE, DONALD, U.S.G.S.</t>
  </si>
  <si>
    <t>BEOWAWE HOT SPRING</t>
  </si>
  <si>
    <t>MARINER AND OTHERS, 1974B, 1975</t>
  </si>
  <si>
    <t>94</t>
  </si>
  <si>
    <t>digitzed, 1 OF 4, TEMP=HOT</t>
  </si>
  <si>
    <t>digitized, TEMP=HOT</t>
  </si>
  <si>
    <t>250</t>
  </si>
  <si>
    <t>BIDDLE MAN SPRING</t>
  </si>
  <si>
    <t>Biddleman Spring</t>
  </si>
  <si>
    <t>MARTIN CANYON</t>
  </si>
  <si>
    <t>STOREY</t>
  </si>
  <si>
    <t>QUESTIONABLE IT, THIS IS SPRING REFERRED TO</t>
  </si>
  <si>
    <t>BIG BLUE SPRING</t>
  </si>
  <si>
    <t>Big Blue Spring</t>
  </si>
  <si>
    <t>GREEN SPRINGS</t>
  </si>
  <si>
    <t>14N</t>
  </si>
  <si>
    <t>56E</t>
  </si>
  <si>
    <t>+/-1100m</t>
  </si>
  <si>
    <t>WARING, 1965</t>
  </si>
  <si>
    <t>BIG DIVIDE MINE</t>
  </si>
  <si>
    <t>Big Divide Mine</t>
  </si>
  <si>
    <t>MUD LAKE NW</t>
  </si>
  <si>
    <t>2N</t>
  </si>
  <si>
    <t>42E</t>
  </si>
  <si>
    <t>digitized; TEMP=HOT</t>
  </si>
  <si>
    <t>298</t>
  </si>
  <si>
    <t>BIG SPRINGS</t>
  </si>
  <si>
    <t>Big Springs</t>
  </si>
  <si>
    <t>WHITE PINE</t>
  </si>
  <si>
    <t>10N</t>
  </si>
  <si>
    <t>70E</t>
  </si>
  <si>
    <t>digitzed</t>
  </si>
  <si>
    <t>36</t>
  </si>
  <si>
    <t xml:space="preserve">Black Canyon </t>
  </si>
  <si>
    <t>RINGBOLT RAPIDS</t>
  </si>
  <si>
    <t>CLARK</t>
  </si>
  <si>
    <t>23S</t>
  </si>
  <si>
    <t>65E</t>
  </si>
  <si>
    <t>BLACK CANYON AREA SPRING</t>
  </si>
  <si>
    <t>NE SW NW</t>
  </si>
  <si>
    <t>*WATSTORE</t>
  </si>
  <si>
    <t>BLACK CANYON AREA</t>
  </si>
  <si>
    <t>RINBOLT RAPIDS</t>
  </si>
  <si>
    <t>SE NW SW</t>
  </si>
  <si>
    <t>297</t>
  </si>
  <si>
    <t>BLM WELL</t>
  </si>
  <si>
    <t>BAKING POWDER FLAT</t>
  </si>
  <si>
    <t xml:space="preserve"> 137</t>
  </si>
  <si>
    <t>WINNEMUCCA EAST</t>
  </si>
  <si>
    <t>HUMBOLDT</t>
  </si>
  <si>
    <t>36N</t>
  </si>
  <si>
    <t>37E</t>
  </si>
  <si>
    <t>SW NE SE</t>
  </si>
  <si>
    <t>COHEN, 1962</t>
  </si>
  <si>
    <t>195</t>
  </si>
  <si>
    <t>BLM WELL NO. 2</t>
  </si>
  <si>
    <t>BLM Well No. 2</t>
  </si>
  <si>
    <t>HUNTOON VALLEY</t>
  </si>
  <si>
    <t>MINERAL</t>
  </si>
  <si>
    <t>3N</t>
  </si>
  <si>
    <t>31E</t>
  </si>
  <si>
    <t>NE SW</t>
  </si>
  <si>
    <t>VANDENBURGH AND GLANCY, 1970</t>
  </si>
  <si>
    <t>BLUE MOUNTAIN DRILL HOLE</t>
  </si>
  <si>
    <t xml:space="preserve">Blue Mountain </t>
  </si>
  <si>
    <t>GASKELL</t>
  </si>
  <si>
    <t>34E</t>
  </si>
  <si>
    <t>23</t>
  </si>
  <si>
    <t>C</t>
  </si>
  <si>
    <t>PARR AND PERCIVAL, 1991</t>
  </si>
  <si>
    <t>110</t>
  </si>
  <si>
    <t>WARM SPRINGS</t>
  </si>
  <si>
    <t>Bog Hot Springs</t>
  </si>
  <si>
    <t>BOG HOT SPRINGS</t>
  </si>
  <si>
    <t>27E</t>
  </si>
  <si>
    <t>613,929,74150,1</t>
  </si>
  <si>
    <t>70090-94</t>
  </si>
  <si>
    <t>SINCLAIR, 1963B</t>
  </si>
  <si>
    <t>BOG HOT WELL</t>
  </si>
  <si>
    <t>BOG HOT SPRINGS 7.5' QUAD</t>
  </si>
  <si>
    <t>Bowen Spring</t>
  </si>
  <si>
    <t>BOWEN</t>
  </si>
  <si>
    <t>Gerlach</t>
  </si>
  <si>
    <t>33N</t>
  </si>
  <si>
    <t>808, 951-4, 956, 74410-11, 74413</t>
  </si>
  <si>
    <t>71655-67</t>
  </si>
  <si>
    <t>280</t>
  </si>
  <si>
    <t>Bowers Mansion</t>
  </si>
  <si>
    <t>WAHOE CITY</t>
  </si>
  <si>
    <t>WASHOE</t>
  </si>
  <si>
    <t>16N</t>
  </si>
  <si>
    <t>digitized; record 71665 Temperature recorded here</t>
  </si>
  <si>
    <t>digitized do not plot in section 3</t>
  </si>
  <si>
    <t>MAIN POOL</t>
  </si>
  <si>
    <t>WASHOE CITY</t>
  </si>
  <si>
    <t>+/-280m</t>
  </si>
  <si>
    <t>digitize to NW of combine; appears to be a separate location due to having a different temperature</t>
  </si>
  <si>
    <t>BOWERS MANSION (FRANKTOWN) HOT SPRING -</t>
  </si>
  <si>
    <t>03</t>
  </si>
  <si>
    <t>WHITE AND OTHERS, 1963</t>
  </si>
  <si>
    <t>10</t>
  </si>
  <si>
    <t>GEOTHERMAL WELL</t>
  </si>
  <si>
    <t>Bradys Hot Springs</t>
  </si>
  <si>
    <t>HOT SPRINGS FLAT</t>
  </si>
  <si>
    <t>CHURCHILL</t>
  </si>
  <si>
    <t>22N</t>
  </si>
  <si>
    <t>26E</t>
  </si>
  <si>
    <t>digitized, 1 OF 12</t>
  </si>
  <si>
    <t>Flynn and Buchanan, 1990</t>
  </si>
  <si>
    <t>digitized nearby</t>
  </si>
  <si>
    <t>11</t>
  </si>
  <si>
    <t>ADA</t>
  </si>
  <si>
    <t>BRADY HOT SPRINGS</t>
  </si>
  <si>
    <t>12</t>
  </si>
  <si>
    <t>NE NE SW</t>
  </si>
  <si>
    <t>23N</t>
  </si>
  <si>
    <t>1 OF 3, RR=486,487,70560-70562</t>
  </si>
  <si>
    <t>1 OF 3, RR=485,487,70560-70562</t>
  </si>
  <si>
    <t>1 OF 3, RR=485,486,70560-70562</t>
  </si>
  <si>
    <t>74430, 74559, 74725</t>
  </si>
  <si>
    <t>70043, 70063, 70095</t>
  </si>
  <si>
    <t>145</t>
  </si>
  <si>
    <t>BROOKS SPRING</t>
  </si>
  <si>
    <t>Brooks Hot Spring</t>
  </si>
  <si>
    <t>34N</t>
  </si>
  <si>
    <t>TREXLER AND OTHERS, 1979</t>
  </si>
  <si>
    <t>35</t>
  </si>
  <si>
    <t>BROWNS SPRING</t>
  </si>
  <si>
    <t>Browns Spring</t>
  </si>
  <si>
    <t>MOUND SPRING</t>
  </si>
  <si>
    <t>22S</t>
  </si>
  <si>
    <t>54E</t>
  </si>
  <si>
    <t>digitized, DRY IN 1984</t>
  </si>
  <si>
    <t>100</t>
  </si>
  <si>
    <t>WARM SPRING</t>
  </si>
  <si>
    <t>Bruffeys Hot Springs</t>
  </si>
  <si>
    <t>MINERAL HILL</t>
  </si>
  <si>
    <t>27N</t>
  </si>
  <si>
    <t>digitized, TEMP=WARM, 1 OF 2</t>
  </si>
  <si>
    <t>digitized, TEMP=WARM, 1 OF 3</t>
  </si>
  <si>
    <t>NE SE</t>
  </si>
  <si>
    <t>ROBERTS AND OTHERS, 1967</t>
  </si>
  <si>
    <t>digitized #633 is 120 m NE of combine; replaced combine location w/ digitized 633 location, the closest one.</t>
  </si>
  <si>
    <t>24</t>
  </si>
  <si>
    <t>BRUNA BIASI WELL</t>
  </si>
  <si>
    <t>Bruna Biasi Well</t>
  </si>
  <si>
    <t>FLAT TOP MESA</t>
  </si>
  <si>
    <t>13S</t>
  </si>
  <si>
    <t>Buffalo Mountain Warm Spring</t>
  </si>
  <si>
    <t xml:space="preserve">Smelser Pass </t>
  </si>
  <si>
    <t>40E</t>
  </si>
  <si>
    <t>SE/4 SE/4 SW/4</t>
  </si>
  <si>
    <t>Flynn and others, 1982</t>
  </si>
  <si>
    <t>BUFFALO SPRING</t>
  </si>
  <si>
    <t>Buffalo Spring</t>
  </si>
  <si>
    <t>SALT MARSH</t>
  </si>
  <si>
    <t>20E</t>
  </si>
  <si>
    <t>645, 2132,2245, 74054,74056,74027</t>
  </si>
  <si>
    <t>71679-87</t>
  </si>
  <si>
    <t>151</t>
  </si>
  <si>
    <t>BUFFALO VALLEY HOT SPRINGS</t>
  </si>
  <si>
    <t>Buffalo Valley Hot Springs</t>
  </si>
  <si>
    <t>WILD RANGE CANYON</t>
  </si>
  <si>
    <t>digitized,TEMP=HOT, 1 OF 15; one is 65.5 C, one is 72.2 C</t>
  </si>
  <si>
    <t>WOLLENBERG AND OTHERS, 1977</t>
  </si>
  <si>
    <t>215</t>
  </si>
  <si>
    <t>BUTTERFIELD (FLAG, SUNNYSIDE) SPRINGS</t>
  </si>
  <si>
    <t>Butterfield Springs</t>
  </si>
  <si>
    <t>SUNNYSIDE</t>
  </si>
  <si>
    <t>7N</t>
  </si>
  <si>
    <t>62E</t>
  </si>
  <si>
    <t>WARING, 1965; MAXEY AND EAKIN, 1949; ADAMS, 1944</t>
  </si>
  <si>
    <t>digitized, 1 OF 2; one is 23.9 C</t>
  </si>
  <si>
    <t>BW2 WELL</t>
  </si>
  <si>
    <t>BW2 Well</t>
  </si>
  <si>
    <t>RODEO CREEK NE</t>
  </si>
  <si>
    <t>19</t>
  </si>
  <si>
    <t>BCC</t>
  </si>
  <si>
    <t>74297, 74408</t>
  </si>
  <si>
    <t>70121-2</t>
  </si>
  <si>
    <t>CALIENTE MINERAL SPRING, CALIENTE HOT SP</t>
  </si>
  <si>
    <t>Caliente Hot Springs</t>
  </si>
  <si>
    <t>CALIENTE</t>
  </si>
  <si>
    <t>04S</t>
  </si>
  <si>
    <t>+/-560m</t>
  </si>
  <si>
    <t>SAND ERSAND MILES, 1974</t>
  </si>
  <si>
    <t>AQUA CALIENTE WELL NO. 3</t>
  </si>
  <si>
    <t>NW NW</t>
  </si>
  <si>
    <t>173</t>
  </si>
  <si>
    <t>4S</t>
  </si>
  <si>
    <t>?</t>
  </si>
  <si>
    <t>Dave's slightly NE of combine</t>
  </si>
  <si>
    <t>CALIFORNIA PACIFIC UTILITIES CO. WELL</t>
  </si>
  <si>
    <t>California Pacific Utilities Co. Well</t>
  </si>
  <si>
    <t>38E</t>
  </si>
  <si>
    <t>30</t>
  </si>
  <si>
    <t>NE SW SE</t>
  </si>
  <si>
    <t>+/-140m</t>
  </si>
  <si>
    <t>291</t>
  </si>
  <si>
    <t>Campbell Ranch Springs</t>
  </si>
  <si>
    <t>STEPTOE RANCH</t>
  </si>
  <si>
    <t>63N</t>
  </si>
  <si>
    <t>digitized, 1 OF 25</t>
  </si>
  <si>
    <t>74675-6</t>
  </si>
  <si>
    <t>71487-8</t>
  </si>
  <si>
    <t>STEPTOE WARM SPRING</t>
  </si>
  <si>
    <t>Cain in Bull 91, and Cane in 94-2; we checked topo, and it's Cane</t>
  </si>
  <si>
    <t>74760,1</t>
  </si>
  <si>
    <t>71128,9</t>
  </si>
  <si>
    <t>CANE SPRING</t>
  </si>
  <si>
    <t>Cain Spring</t>
  </si>
  <si>
    <t>Cane Springs</t>
  </si>
  <si>
    <t>PAIUTE MEADOWS</t>
  </si>
  <si>
    <t>39N</t>
  </si>
  <si>
    <t>digitized; SECTION UNSURVEYED</t>
  </si>
  <si>
    <t>SINCLAIR, 1963A</t>
  </si>
  <si>
    <t>CANE SPRINGS</t>
  </si>
  <si>
    <t>Cane Springs near Calico Hills</t>
  </si>
  <si>
    <t>24E</t>
  </si>
  <si>
    <t>16</t>
  </si>
  <si>
    <t>A</t>
  </si>
  <si>
    <t>135</t>
  </si>
  <si>
    <t>DIVISION PEAK</t>
  </si>
  <si>
    <t>digitized; 1 OF 3, SECTION UNSURVEYED</t>
  </si>
  <si>
    <t>99</t>
  </si>
  <si>
    <t>CARLOTT RANCH SPRING</t>
  </si>
  <si>
    <t>Carlotti Ranch Springs</t>
  </si>
  <si>
    <t>COFFIN MTN.</t>
  </si>
  <si>
    <t>28N</t>
  </si>
  <si>
    <t>CARSON CITY WELL NO 7</t>
  </si>
  <si>
    <t>Carson Hot Springs</t>
  </si>
  <si>
    <t>CARSON CITY</t>
  </si>
  <si>
    <t>CC</t>
  </si>
  <si>
    <t>15N</t>
  </si>
  <si>
    <t>DAAC</t>
  </si>
  <si>
    <t>1030, 26021,74075,74156</t>
  </si>
  <si>
    <t>70136-40</t>
  </si>
  <si>
    <t>1</t>
  </si>
  <si>
    <t>CARSON HOT SPRINGS</t>
  </si>
  <si>
    <t>Carson Lake Corral</t>
  </si>
  <si>
    <t>CARSON LAKE</t>
  </si>
  <si>
    <t>17N</t>
  </si>
  <si>
    <t>30E</t>
  </si>
  <si>
    <t>changed from 16N to 17N</t>
  </si>
  <si>
    <t>CARSON LAKE CORRAL WELL</t>
  </si>
  <si>
    <t>CARSON LAKE CORRAL</t>
  </si>
  <si>
    <t>BACB</t>
  </si>
  <si>
    <t>18</t>
  </si>
  <si>
    <t>CARSON RESORT WELL</t>
  </si>
  <si>
    <t>Should be sampled</t>
  </si>
  <si>
    <t>Test hole AH-13 (72F)</t>
  </si>
  <si>
    <t xml:space="preserve">Carson Sink </t>
  </si>
  <si>
    <t>UPSOIL HOG BACK</t>
  </si>
  <si>
    <t>21N</t>
  </si>
  <si>
    <t>CHURCHILL DRILLING CORP. TCID No. 1 WELL</t>
  </si>
  <si>
    <t>CARSON SINK SE</t>
  </si>
  <si>
    <t>+/-140m, NOT ON 7.5' MAP,  TEMP=HOT</t>
  </si>
  <si>
    <t>USBM HEAT FLOW HOLE</t>
  </si>
  <si>
    <t>LONE ROCK SW</t>
  </si>
  <si>
    <t>OLMSTED AND OTHERS, 1975</t>
  </si>
  <si>
    <t>CDDH-41A</t>
  </si>
  <si>
    <t>SODA LAKE EAST</t>
  </si>
  <si>
    <t>20N</t>
  </si>
  <si>
    <t>14</t>
  </si>
  <si>
    <t>DCC</t>
  </si>
  <si>
    <t>CDDH-48A-USGS</t>
  </si>
  <si>
    <t>UPSAL HOGBACK</t>
  </si>
  <si>
    <t>DDC</t>
  </si>
  <si>
    <t>226</t>
  </si>
  <si>
    <t>CEDAR SPRING</t>
  </si>
  <si>
    <t>Cedar Spring</t>
  </si>
  <si>
    <t>GEORGES WATER</t>
  </si>
  <si>
    <t>digitized, SECTION NOT SURVEYED</t>
  </si>
  <si>
    <t>VANDENBURGH AND RUSH, 1974</t>
  </si>
  <si>
    <t>BIG BLUE, CHARNOCK SPRING</t>
  </si>
  <si>
    <t xml:space="preserve">Charnock Ranch </t>
  </si>
  <si>
    <t>CARVERS</t>
  </si>
  <si>
    <t>44E</t>
  </si>
  <si>
    <t>32</t>
  </si>
  <si>
    <t>+/-280m, NOT ON 7.5 MAP, SECTION NOT SUREVYED</t>
  </si>
  <si>
    <t>198</t>
  </si>
  <si>
    <t>digitized, 1 OF 5</t>
  </si>
  <si>
    <t>CHARNOCK (BIG BLUE) SPRINGS</t>
  </si>
  <si>
    <t>digitized #172 is 38 m SE of combine; replaced combine location w/ digitized 172 location, the closest one.</t>
  </si>
  <si>
    <t>UNN HOT SP  CHERRY CREEK</t>
  </si>
  <si>
    <t>Cherry Creek Hot Springs</t>
  </si>
  <si>
    <t>CHERRY CREEK</t>
  </si>
  <si>
    <t>63E</t>
  </si>
  <si>
    <t>285</t>
  </si>
  <si>
    <t>EXCHEQUER SPRING</t>
  </si>
  <si>
    <t>digitized, 1 OF 2, TEMP=HOT</t>
  </si>
  <si>
    <t>154</t>
  </si>
  <si>
    <t>Chillis Hot Springs</t>
  </si>
  <si>
    <t>ROCKY PASS</t>
  </si>
  <si>
    <t>46E</t>
  </si>
  <si>
    <t>EVERETT AND RUSH, 1966</t>
  </si>
  <si>
    <t>DONE; Get Sec from new printout; Need to find TSR, IN 8S 53E; Tamison looked, and there was no label on the map</t>
  </si>
  <si>
    <t>CLIMAX SEEP</t>
  </si>
  <si>
    <t>Climax Seep</t>
  </si>
  <si>
    <t>OAK SPRING</t>
  </si>
  <si>
    <t>8S</t>
  </si>
  <si>
    <t>53E</t>
  </si>
  <si>
    <t xml:space="preserve"> 293, 295, 74277</t>
  </si>
  <si>
    <t>70754-6</t>
  </si>
  <si>
    <t>COLADO WELL NO. 1</t>
  </si>
  <si>
    <t xml:space="preserve">Colado </t>
  </si>
  <si>
    <t>LOVELOCK</t>
  </si>
  <si>
    <t>32E</t>
  </si>
  <si>
    <t>33</t>
  </si>
  <si>
    <t>*MARINER, R., USGS, MENLO PARK</t>
  </si>
  <si>
    <t>COLLAR AND ELBOW SPRING</t>
  </si>
  <si>
    <t>Collar and Elbow Spring</t>
  </si>
  <si>
    <t>GOSHATE LAKE SOUTH</t>
  </si>
  <si>
    <t>26N</t>
  </si>
  <si>
    <t>74740, 26062</t>
  </si>
  <si>
    <t>71733-34</t>
  </si>
  <si>
    <t>282</t>
  </si>
  <si>
    <t>252</t>
  </si>
  <si>
    <t>EAST YELLOW JACKET SHAFT</t>
  </si>
  <si>
    <t>Comstock Mining District</t>
  </si>
  <si>
    <t>VIRGINIA CITY</t>
  </si>
  <si>
    <t>21E</t>
  </si>
  <si>
    <t>BECKER, 1882</t>
  </si>
  <si>
    <t>OPHIR SHAFT</t>
  </si>
  <si>
    <t>CTC SHAFT</t>
  </si>
  <si>
    <t>SAVEGE MINE</t>
  </si>
  <si>
    <t>HALE AND NORCROSS SHAFT</t>
  </si>
  <si>
    <t>GARSIDE AND SCHILLING, 1979, TOPOGRAPHIC MAP</t>
  </si>
  <si>
    <t>GOULDT CURRY MINE</t>
  </si>
  <si>
    <t>digitize and combine identical locaiton</t>
  </si>
  <si>
    <t>CORDERO MERCURY MINE, NORTH LOWER WELL</t>
  </si>
  <si>
    <t>Cordero Mercury Mine</t>
  </si>
  <si>
    <t>CORDERO MINE</t>
  </si>
  <si>
    <t>47N</t>
  </si>
  <si>
    <t>NOT ON 7.5'MAP, +/-280m</t>
  </si>
  <si>
    <t>109</t>
  </si>
  <si>
    <t>CORDERO MERCURY MINE SOUTH UPPER WELL</t>
  </si>
  <si>
    <t>+/-560m, NOT ON 7.5'MAP</t>
  </si>
  <si>
    <t>+/-280m, NOT ON 7.5'MAP</t>
  </si>
  <si>
    <t>+/-1700m, NOT ON 7.5'MAP</t>
  </si>
  <si>
    <t>CORDERO MERCURY MINE, TOWN WELL</t>
  </si>
  <si>
    <t>CORDERO MERCURY MINE TOWN WELL 1</t>
  </si>
  <si>
    <t>CORDERO MER. MINE, CORD. MINING Co. WELL</t>
  </si>
  <si>
    <t>CORDERO MERCURY MINE TOWN WELL 2</t>
  </si>
  <si>
    <t>can't check location; add topo name to file.</t>
  </si>
  <si>
    <t>MENTABERRYS WELL 1</t>
  </si>
  <si>
    <t>BAB</t>
  </si>
  <si>
    <t>NOQUE'S NEVADA WELL</t>
  </si>
  <si>
    <t>McDERMITT</t>
  </si>
  <si>
    <t>NE NE SE</t>
  </si>
  <si>
    <t>COTTONWOOD SPRING</t>
  </si>
  <si>
    <t>Cottonwood Spring</t>
  </si>
  <si>
    <t>MOSES ROCK</t>
  </si>
  <si>
    <t>223</t>
  </si>
  <si>
    <t>COYOTE HOLE SPRING (STONE CABIN RANCH SW TOPO)</t>
  </si>
  <si>
    <t>Coyote Hole Spring (Stone Cabin Ranch SW topo)</t>
  </si>
  <si>
    <t>STONE CABIN RANCH SW</t>
  </si>
  <si>
    <t>AC</t>
  </si>
  <si>
    <t>digitized, SECTION UNSURVEYS</t>
  </si>
  <si>
    <t>233</t>
  </si>
  <si>
    <t>COYOTE SPRING</t>
  </si>
  <si>
    <t>Coyote Spring (Black Rock)</t>
  </si>
  <si>
    <t>TREGO</t>
  </si>
  <si>
    <t>PERSHING</t>
  </si>
  <si>
    <t>25E</t>
  </si>
  <si>
    <t>digitized, Dry on 1980 Trego map</t>
  </si>
  <si>
    <t>GROSS AND KELLER, 1975B</t>
  </si>
  <si>
    <t>Coyote Spring</t>
  </si>
  <si>
    <t>Coyote Spring (Lincoln)</t>
  </si>
  <si>
    <t>cba</t>
  </si>
  <si>
    <t>Trexler et al., 1982</t>
  </si>
  <si>
    <t>Coyote Spring (Pleasant Valley)</t>
  </si>
  <si>
    <t>GOLDBANKS HILLS</t>
  </si>
  <si>
    <t>30N</t>
  </si>
  <si>
    <t>39E</t>
  </si>
  <si>
    <t>DDD</t>
  </si>
  <si>
    <t>74635-40</t>
  </si>
  <si>
    <t>70509-18</t>
  </si>
  <si>
    <t>174</t>
  </si>
  <si>
    <t>CRYSTAL SPRINGS</t>
  </si>
  <si>
    <t>Crystal Springs</t>
  </si>
  <si>
    <t>HIKO</t>
  </si>
  <si>
    <t>COHEN, 1966</t>
  </si>
  <si>
    <t>CSV-3</t>
  </si>
  <si>
    <t>ARROW CANYON NW</t>
  </si>
  <si>
    <t>14S</t>
  </si>
  <si>
    <t>28</t>
  </si>
  <si>
    <t>ACDC</t>
  </si>
  <si>
    <t>97</t>
  </si>
  <si>
    <t>Dann Hot Spring</t>
  </si>
  <si>
    <t>HAND-ME-DOWN CREEK</t>
  </si>
  <si>
    <t>NW NW NE</t>
  </si>
  <si>
    <t>Changed from 34E to 43E based on plotted location</t>
  </si>
  <si>
    <t>digitize not in same location as combine</t>
  </si>
  <si>
    <t>DARROUGHS NORTH SPRING</t>
  </si>
  <si>
    <t xml:space="preserve">Darroughs Hot Springs </t>
  </si>
  <si>
    <t>11N</t>
  </si>
  <si>
    <t>43E</t>
  </si>
  <si>
    <t>204</t>
  </si>
  <si>
    <t>DARROUGHS HOT SPRINGS</t>
  </si>
  <si>
    <t>digitized, 1/12</t>
  </si>
  <si>
    <t>74422, 2167</t>
  </si>
  <si>
    <t>70153, 70155, 70161</t>
  </si>
  <si>
    <t>DARROUGH'S WELL</t>
  </si>
  <si>
    <t xml:space="preserve"> +/-1100m, NOT ON 7.5' MAP</t>
  </si>
  <si>
    <t>70148, 70159</t>
  </si>
  <si>
    <t>FLOWING WELL (HOT)</t>
  </si>
  <si>
    <t>190</t>
  </si>
  <si>
    <t>DEAD HORSE WELLS DRY WELL</t>
  </si>
  <si>
    <t>Dead Horse Wells</t>
  </si>
  <si>
    <t>PILOT CONE</t>
  </si>
  <si>
    <t>Miller and others, 1953</t>
  </si>
  <si>
    <t>DEE 3 WELL</t>
  </si>
  <si>
    <t>Dee 3 Well</t>
  </si>
  <si>
    <t>SANTA REINA FIELDS</t>
  </si>
  <si>
    <t>CDD</t>
  </si>
  <si>
    <t>225</t>
  </si>
  <si>
    <t>DEEP WELL WEST OF HIGHWAY 375</t>
  </si>
  <si>
    <t>Deep Well West of Highway 375</t>
  </si>
  <si>
    <t>REVEILLE PEAK</t>
  </si>
  <si>
    <t>digitized, TRS UNSURVEYED</t>
  </si>
  <si>
    <t>168</t>
  </si>
  <si>
    <t>DEMUES SPRINGS</t>
  </si>
  <si>
    <t>Delmues Springs</t>
  </si>
  <si>
    <t>CONDOR CANYON</t>
  </si>
  <si>
    <t>68E</t>
  </si>
  <si>
    <t>HARDMAN AND MILLER, 1934</t>
  </si>
  <si>
    <t xml:space="preserve">Desert Peak </t>
  </si>
  <si>
    <t>EAGLE RANCH</t>
  </si>
  <si>
    <t>Desert Peak 86-21 Well</t>
  </si>
  <si>
    <t>DESERT PEAK</t>
  </si>
  <si>
    <t>DESERT PEAK-PHILLIPS PET.CO. D.P. B#21-2</t>
  </si>
  <si>
    <t>AACD</t>
  </si>
  <si>
    <t>DESERT PEAK-PHILLIPS PET.CO. D.P. B#21-1</t>
  </si>
  <si>
    <t>66</t>
  </si>
  <si>
    <t>Devils Punch Bowl</t>
  </si>
  <si>
    <t>HOT SPRINGS CREEK</t>
  </si>
  <si>
    <t>ELKO</t>
  </si>
  <si>
    <t>59E</t>
  </si>
  <si>
    <t>digitized, SECTION UNSURVEYED</t>
  </si>
  <si>
    <t>70541,2</t>
  </si>
  <si>
    <t>68</t>
  </si>
  <si>
    <t>DEVILS PUNCH BOWL</t>
  </si>
  <si>
    <t>SE SW</t>
  </si>
  <si>
    <t>digitized, 1 OF 7, SECT.UNSURV., T=HOT</t>
  </si>
  <si>
    <t>digitized #476 is 330 m W of combine; replaced combine location w/ digitized 476 location, the closest one.</t>
  </si>
  <si>
    <t>200</t>
  </si>
  <si>
    <t>Dianas Punch Bowl</t>
  </si>
  <si>
    <t>DIANAS PUNCH BOWL</t>
  </si>
  <si>
    <t>digitized, TEMP=HOT, 1 OF 4</t>
  </si>
  <si>
    <t>POTT'S RANCH HOT SPRING</t>
  </si>
  <si>
    <t>5</t>
  </si>
  <si>
    <t>DIXIE COMSTOCK MINE</t>
  </si>
  <si>
    <t>Dixie Comstock Mine</t>
  </si>
  <si>
    <t>DIXIE HOT SPRINGS</t>
  </si>
  <si>
    <t>35E</t>
  </si>
  <si>
    <t>VANDERBURG, 1940</t>
  </si>
  <si>
    <t>6</t>
  </si>
  <si>
    <t>Dixie Hot Springs</t>
  </si>
  <si>
    <t>digitized, TEMP=HOT, 1 OF 29, one is 72 C</t>
  </si>
  <si>
    <t>1006</t>
  </si>
  <si>
    <t>F</t>
  </si>
  <si>
    <t>FUMAROLE</t>
  </si>
  <si>
    <t>Dixie Valley</t>
  </si>
  <si>
    <t>BOLIVIA</t>
  </si>
  <si>
    <t>24N</t>
  </si>
  <si>
    <t>36E</t>
  </si>
  <si>
    <t>BETWEEN 2 ADITS EDGE OF DIXIE VALLEY AND STILL WAFER RANGE.</t>
  </si>
  <si>
    <t>4</t>
  </si>
  <si>
    <t>BOYER RANCH</t>
  </si>
  <si>
    <t>Oxbow Geothermal Corp. No. 52-18</t>
  </si>
  <si>
    <t>digitized #102 is in the exact same location as combine; replaced combine location w/ digitized 102 location</t>
  </si>
  <si>
    <t>25N</t>
  </si>
  <si>
    <t>nearby digitized point</t>
  </si>
  <si>
    <t>Senator Fumarole</t>
  </si>
  <si>
    <t>+/-560m, TEMP=BOILING, NOT ON 7.5' MAP</t>
  </si>
  <si>
    <t>131</t>
  </si>
  <si>
    <t>Double Hot Springs - Black Rock Hot Springs</t>
  </si>
  <si>
    <t>BLACK ROCK POINT EAST</t>
  </si>
  <si>
    <t>35.5N</t>
  </si>
  <si>
    <t>digitized; T.R.S. UNSURVEYED, SECTION=2(3?)</t>
  </si>
  <si>
    <t>digitize #67 in the exact same location as combine location; replaced combine location w/ digitized 67 location</t>
  </si>
  <si>
    <t>35N</t>
  </si>
  <si>
    <t>T.R.S. UNSURVEYED, SECTION=2(3?)</t>
  </si>
  <si>
    <t>BLACK ROCK POINT WEST</t>
  </si>
  <si>
    <t>70076-9</t>
  </si>
  <si>
    <t>BLACK ROCK HOT SPRINGS</t>
  </si>
  <si>
    <t>621, 74123,74273</t>
  </si>
  <si>
    <t>70324-28</t>
  </si>
  <si>
    <t>DOUBLE HOT SPRINGS</t>
  </si>
  <si>
    <t>digitized, one is 68.5 C</t>
  </si>
  <si>
    <t>digitized, 1 OF 2,TEMP=HOT</t>
  </si>
  <si>
    <t>digitize and combine at same location</t>
  </si>
  <si>
    <t>GROSE AND KELLER, 1975B</t>
  </si>
  <si>
    <t>digitized #320 is 38 m S of combine; replaced combine location w/ digitized 320 location, the closest one.</t>
  </si>
  <si>
    <t>CASEY SPRINGS</t>
  </si>
  <si>
    <t>digitized, 1 OF 5, TEMP=HOT</t>
  </si>
  <si>
    <t>FLOWING WELLS</t>
  </si>
  <si>
    <t>37N</t>
  </si>
  <si>
    <t>WHEELER RANCH WELL</t>
  </si>
  <si>
    <t>digitize in Sec 11; Dave's in Sec 10; check section; done by Tamison</t>
  </si>
  <si>
    <t>Digitized NE of combine; Dave W of combine</t>
  </si>
  <si>
    <t>74149, 74150</t>
  </si>
  <si>
    <t>70319,20</t>
  </si>
  <si>
    <t>Fixed TRS, using data in digitize</t>
  </si>
  <si>
    <t>digitize and combine in same spot</t>
  </si>
  <si>
    <t>WW3922T1</t>
  </si>
  <si>
    <t>digitize slightly N of combine</t>
  </si>
  <si>
    <t>TH SP HARDIN CITY SE QD</t>
  </si>
  <si>
    <t>DCA</t>
  </si>
  <si>
    <t>TR=54.4-65.6</t>
  </si>
  <si>
    <t>189</t>
  </si>
  <si>
    <t>DOUBLE SPRING</t>
  </si>
  <si>
    <t>Double Spring</t>
  </si>
  <si>
    <t>GILLIS CANYON</t>
  </si>
  <si>
    <t>digitized, 1 OF 2; TEMP=WARM</t>
  </si>
  <si>
    <t>46</t>
  </si>
  <si>
    <t>DOUD SPRINGS</t>
  </si>
  <si>
    <t>Doud Spring</t>
  </si>
  <si>
    <t>CARTERS STATION</t>
  </si>
  <si>
    <t>DOUGLAS</t>
  </si>
  <si>
    <t>GLANCY AND KATZER, 1975</t>
  </si>
  <si>
    <t>DR-SW-LY-9-L1</t>
  </si>
  <si>
    <t>SOUTH OF FALLON</t>
  </si>
  <si>
    <t>BCAD</t>
  </si>
  <si>
    <t>210</t>
  </si>
  <si>
    <t>DRILL HOLE WEST OF PETROGLYPH BUTTE</t>
  </si>
  <si>
    <t>Drill Hole West of Petroglyph Butte</t>
  </si>
  <si>
    <t>MOORES STATION</t>
  </si>
  <si>
    <t>8N</t>
  </si>
  <si>
    <t>RR=70855-70857</t>
  </si>
  <si>
    <t>DRY LAKE SPRING</t>
  </si>
  <si>
    <t>DRY LAKE</t>
  </si>
  <si>
    <t>Dry Lake Spring</t>
  </si>
  <si>
    <t>64E</t>
  </si>
  <si>
    <t>21</t>
  </si>
  <si>
    <t>CB</t>
  </si>
  <si>
    <t>202</t>
  </si>
  <si>
    <t>LITTLE WARM SPRING</t>
  </si>
  <si>
    <t xml:space="preserve">Duckwater </t>
  </si>
  <si>
    <t>DUCKWATER</t>
  </si>
  <si>
    <t>digitized, TEMP=WARM</t>
  </si>
  <si>
    <t>BIG WARM SPRING</t>
  </si>
  <si>
    <t>NW SE NW</t>
  </si>
  <si>
    <t>120</t>
  </si>
  <si>
    <t>Dyke Hot Springs</t>
  </si>
  <si>
    <t>DYKE CANYON</t>
  </si>
  <si>
    <t>42N</t>
  </si>
  <si>
    <t>digitized, T.R.S. NOT SURVEYED</t>
  </si>
  <si>
    <t>DYKE HOT SPRINGS</t>
  </si>
  <si>
    <t>43N</t>
  </si>
  <si>
    <t>digitized, 1 OF 3, TEMP=HOT</t>
  </si>
  <si>
    <t>digitized #339 is 16 m SW of combine; replaced combine location w/ digitized 339 location, the closest one.</t>
  </si>
  <si>
    <t>119</t>
  </si>
  <si>
    <t>7</t>
  </si>
  <si>
    <t>E.H. STARK WELL</t>
  </si>
  <si>
    <t>E.H. Stark Well</t>
  </si>
  <si>
    <t>DIXIE VALLEY</t>
  </si>
  <si>
    <t>COHEN AND EVERETT, 1963</t>
  </si>
  <si>
    <t>EIGHTMILE FLAT, BORAX SPRING</t>
  </si>
  <si>
    <t>Eightmile Flat</t>
  </si>
  <si>
    <t>BUNEJUG MOUNTAINS</t>
  </si>
  <si>
    <t>Geothermal Well, NE of Pony Express Monument</t>
  </si>
  <si>
    <t>digitized, SECTION UNSERVEYED</t>
  </si>
  <si>
    <t>EDMISTON AND BENOIT, 1984</t>
  </si>
  <si>
    <t>added 3/20/03 - don't know how/why it got deleted</t>
  </si>
  <si>
    <t>Well</t>
  </si>
  <si>
    <t>BUNEJUG MTAS</t>
  </si>
  <si>
    <t>TEMP=HOT, NOT ON 7.5' MAP, SECTION UNSURVEYED, +/-280m</t>
  </si>
  <si>
    <t>631, 886</t>
  </si>
  <si>
    <t>70376-8</t>
  </si>
  <si>
    <t>78</t>
  </si>
  <si>
    <t>HOT HOLE (ELKO HOT SPRINGS)</t>
  </si>
  <si>
    <t xml:space="preserve">Elko Hot Springs </t>
  </si>
  <si>
    <t>ELKO WEST</t>
  </si>
  <si>
    <t>55E</t>
  </si>
  <si>
    <t>TEMP=HOT, RR=70376-70378</t>
  </si>
  <si>
    <t>70385-6</t>
  </si>
  <si>
    <t>Elko Heat Company Well</t>
  </si>
  <si>
    <t>74007, 74679,74699</t>
  </si>
  <si>
    <t>70363-5</t>
  </si>
  <si>
    <t>293</t>
  </si>
  <si>
    <t>LACKAWANNA SPRINGS</t>
  </si>
  <si>
    <t>Ely</t>
  </si>
  <si>
    <t>EAST ELY</t>
  </si>
  <si>
    <t>EAKIN AND OTHERS, 1967</t>
  </si>
  <si>
    <t>digitized #344 is 230 m SW of combine; replaced combine location w/ digitized 344 location, the closest one.</t>
  </si>
  <si>
    <t>ELY WARM SPRINGS</t>
  </si>
  <si>
    <t>CLARK AND OTHERS, 1920</t>
  </si>
  <si>
    <t>digitized #346 is 240 m S of combine; replaced combine location w/ digitized 346 location, the closest one.</t>
  </si>
  <si>
    <t>ETHI-4 Well</t>
  </si>
  <si>
    <t>Gold Center</t>
  </si>
  <si>
    <t xml:space="preserve">12S </t>
  </si>
  <si>
    <t>NWIS</t>
  </si>
  <si>
    <t>EW Condra Well</t>
  </si>
  <si>
    <t>EW CONDRA WELL</t>
  </si>
  <si>
    <t>LITTLE POVERTY</t>
  </si>
  <si>
    <t>41N</t>
  </si>
  <si>
    <t>SAND SPRING</t>
  </si>
  <si>
    <t>Fish Lake Valley</t>
  </si>
  <si>
    <t>VOLCANIC HILLS EAST</t>
  </si>
  <si>
    <t>01N</t>
  </si>
  <si>
    <t>SE SE</t>
  </si>
  <si>
    <t>RUSH AND KATZER, 1973</t>
  </si>
  <si>
    <t>FISH LAKE VALLEY WELL</t>
  </si>
  <si>
    <t>20</t>
  </si>
  <si>
    <t>01S</t>
  </si>
  <si>
    <t>R.G. PENNEBAKER WELL</t>
  </si>
  <si>
    <t>EAST OF DAVIS MOUNTAIN</t>
  </si>
  <si>
    <t>09</t>
  </si>
  <si>
    <t>NEVADA OIL AND MINERALS VRS NO. 1 WELL</t>
  </si>
  <si>
    <t>RHYOLITE RIDGE SW</t>
  </si>
  <si>
    <t>SW NE NE</t>
  </si>
  <si>
    <t>+/-140</t>
  </si>
  <si>
    <t>Gradient well 42-7</t>
  </si>
  <si>
    <t>FISH LAKE VALLEY</t>
  </si>
  <si>
    <t>EAST OF DAVIS MTN.</t>
  </si>
  <si>
    <t>*DESERT RESEARCH INSTITUTE, 1973</t>
  </si>
  <si>
    <t>85</t>
  </si>
  <si>
    <t>1N</t>
  </si>
  <si>
    <t>74766, 817</t>
  </si>
  <si>
    <t>71197-8</t>
  </si>
  <si>
    <t>GAP SPRING</t>
  </si>
  <si>
    <t>RHYOLITE RIDGE NW</t>
  </si>
  <si>
    <t>Well, S16 T1N R36E</t>
  </si>
  <si>
    <t>+/-280, SECTION UNSURVEYED</t>
  </si>
  <si>
    <t>R.G. Pennebaker well</t>
  </si>
  <si>
    <t>+/-280m, SECTION UNSURVEYED</t>
  </si>
  <si>
    <t>changed from 1N to 1S</t>
  </si>
  <si>
    <t>Nevada Oil and Minerals VRS No.1</t>
  </si>
  <si>
    <t>well</t>
  </si>
  <si>
    <t>+/-280</t>
  </si>
  <si>
    <t>changed from 35E to 36E</t>
  </si>
  <si>
    <t>Well S19 T1S R36E (not on topo)</t>
  </si>
  <si>
    <t>Well S20 T1N R36E</t>
  </si>
  <si>
    <t>RHYOLITE RIDGE</t>
  </si>
  <si>
    <t>SW SW SW</t>
  </si>
  <si>
    <t>FISH LAKE SPRING</t>
  </si>
  <si>
    <t>DYER</t>
  </si>
  <si>
    <t>Fish Lake Spring</t>
  </si>
  <si>
    <t>Fish Spring (Washoe)</t>
  </si>
  <si>
    <t>STATE LINE PEAK</t>
  </si>
  <si>
    <t>LAWRENCE LIVERMORE LABORATORY, 1976</t>
  </si>
  <si>
    <t>268</t>
  </si>
  <si>
    <t>FISH SPRING</t>
  </si>
  <si>
    <t>RUSH AND GLANCY, 1967</t>
  </si>
  <si>
    <t>206</t>
  </si>
  <si>
    <t>FISH SPRINGS</t>
  </si>
  <si>
    <t>Fish Springs (Nye)</t>
  </si>
  <si>
    <t>TEMP=WARM</t>
  </si>
  <si>
    <t>70617, 18</t>
  </si>
  <si>
    <t>114</t>
  </si>
  <si>
    <t>FIVEMILE SPRING</t>
  </si>
  <si>
    <t>Fivemile Spring</t>
  </si>
  <si>
    <t>KINGS RIVER RANCH</t>
  </si>
  <si>
    <t>45N</t>
  </si>
  <si>
    <t>33E</t>
  </si>
  <si>
    <t>SE NE SW</t>
  </si>
  <si>
    <t>70617-8</t>
  </si>
  <si>
    <t>FLAG SPRING NO 3</t>
  </si>
  <si>
    <t>Flag Spring No 3</t>
  </si>
  <si>
    <t>BCCC</t>
  </si>
  <si>
    <t>FLATNOSE SPRING</t>
  </si>
  <si>
    <t>Flatnose Ranch</t>
  </si>
  <si>
    <t>URSINE</t>
  </si>
  <si>
    <t>69E</t>
  </si>
  <si>
    <t>other nearby geothermal</t>
  </si>
  <si>
    <t>74045, 74379,74385</t>
  </si>
  <si>
    <t>70484-6</t>
  </si>
  <si>
    <t>Flowing hot well near Golconda Butte</t>
  </si>
  <si>
    <t>GOLCONDA BUTTE</t>
  </si>
  <si>
    <t>DC</t>
  </si>
  <si>
    <t>258</t>
  </si>
  <si>
    <t>HUALAPAI FLAT SPRING 16</t>
  </si>
  <si>
    <t xml:space="preserve">Fly Ranch </t>
  </si>
  <si>
    <t>HUALAPAI FLAT SOUTH</t>
  </si>
  <si>
    <t>digitized, 1 OF 45</t>
  </si>
  <si>
    <t>digitized #509 is 250 m NNE of combine; replaced combine location w/ digitized 509 location, the closest one.</t>
  </si>
  <si>
    <t>POOL</t>
  </si>
  <si>
    <t>none at exact same location , but numerous near by</t>
  </si>
  <si>
    <t>FLY RANCH (WARDS HOT SPRING) - WELL</t>
  </si>
  <si>
    <t>02</t>
  </si>
  <si>
    <t>THE GEYSER</t>
  </si>
  <si>
    <t>FLOWING WELL</t>
  </si>
  <si>
    <t>BARKER SPRINGS</t>
  </si>
  <si>
    <t>RR=507,70566,70567</t>
  </si>
  <si>
    <t>RR=506,70566,70567</t>
  </si>
  <si>
    <t>POOL NO. H-82</t>
  </si>
  <si>
    <t>POOL H-5</t>
  </si>
  <si>
    <t>HUALAPAI FLAT NORTH</t>
  </si>
  <si>
    <t>RICHARD BAILEY WELL</t>
  </si>
  <si>
    <t>digitized, X-REF=231 also</t>
  </si>
  <si>
    <t>101</t>
  </si>
  <si>
    <t>Flynn Ranch Springs</t>
  </si>
  <si>
    <t>TELEGRAPH CANYON</t>
  </si>
  <si>
    <t>FLYNN RANCH SPRINGS</t>
  </si>
  <si>
    <t>FUGRO COYOTE V DEEP WELL</t>
  </si>
  <si>
    <t>Fugro Coyote V Deep Well</t>
  </si>
  <si>
    <t>WILDCAT WASH SW</t>
  </si>
  <si>
    <t>DD</t>
  </si>
  <si>
    <t>G.P. APEX WELL</t>
  </si>
  <si>
    <t>G.P. Apex Well</t>
  </si>
  <si>
    <t>APEX</t>
  </si>
  <si>
    <t>DBB</t>
  </si>
  <si>
    <t>74232, 74235, 74205</t>
  </si>
  <si>
    <t>70336-8</t>
  </si>
  <si>
    <t>GABBS AREA</t>
  </si>
  <si>
    <t xml:space="preserve">Gabbs </t>
  </si>
  <si>
    <t>DOWNEYVILLE</t>
  </si>
  <si>
    <t>EAKIN, 1962B</t>
  </si>
  <si>
    <t>201</t>
  </si>
  <si>
    <t>GABBS</t>
  </si>
  <si>
    <t>neither digitized in exactly same spot as combine</t>
  </si>
  <si>
    <t>GENE SAWYER WELL</t>
  </si>
  <si>
    <t>digitized, T.R.S. NOT SURVEYED, LOCATED AT WATER TANK?</t>
  </si>
  <si>
    <t>digitized #327 is 306 m NW of combine; replaced combine location w/ digitized 327 location, the closest one.</t>
  </si>
  <si>
    <t>GENE SURVEYED WELL?</t>
  </si>
  <si>
    <t>combine slightly NNW of Dave's</t>
  </si>
  <si>
    <t>2183, 2184, 7031, 74255-8, 74276, 74028-9, 74355</t>
  </si>
  <si>
    <t>70439-449</t>
  </si>
  <si>
    <t>UNNAMED HOT SPRING NEAR GREAT BOILING SP</t>
  </si>
  <si>
    <t xml:space="preserve">Gerlach </t>
  </si>
  <si>
    <t>GERLACH</t>
  </si>
  <si>
    <t>SW NW</t>
  </si>
  <si>
    <t>MARINER AND OTHERS, 1976A</t>
  </si>
  <si>
    <t>digitize and Dave nearby</t>
  </si>
  <si>
    <t>GERLACH AREA - GREAT BOILING SPRING (GER</t>
  </si>
  <si>
    <t>15</t>
  </si>
  <si>
    <t>GREAT BOILING SP ORIF 46</t>
  </si>
  <si>
    <t>261</t>
  </si>
  <si>
    <t>GREAT BOILING SPRING</t>
  </si>
  <si>
    <t>digitized, TEMP=BOILING, 1 OF 3</t>
  </si>
  <si>
    <t>SPRINGS, HOT?</t>
  </si>
  <si>
    <t>191</t>
  </si>
  <si>
    <t>Geyser Ranch Springs</t>
  </si>
  <si>
    <t>MOUNT ANNIE</t>
  </si>
  <si>
    <t>^</t>
  </si>
  <si>
    <t>added back after Larry and I reviewed map again on 3/14/03; I'd accidentally removed it when I should have moved it.</t>
  </si>
  <si>
    <t>74672, 26061</t>
  </si>
  <si>
    <t>70852-3</t>
  </si>
  <si>
    <t>Giocoecha Warm Springs</t>
  </si>
  <si>
    <t>Mooney Basin Summit</t>
  </si>
  <si>
    <t>Assigned sec 15 based on it's plotted location</t>
  </si>
  <si>
    <t>Golconda</t>
  </si>
  <si>
    <t>GOLCONDA</t>
  </si>
  <si>
    <t>+/-6.8km, 1 OF 12</t>
  </si>
  <si>
    <t>GOLCONDA TUNGSTEN MINE DRILL HOLE 302</t>
  </si>
  <si>
    <t>649, 74166,74363,74000</t>
  </si>
  <si>
    <t>70458-63</t>
  </si>
  <si>
    <t>139</t>
  </si>
  <si>
    <t>UNNAMED HOT SPRING NEAR GOLCONDA</t>
  </si>
  <si>
    <t xml:space="preserve">Golconda </t>
  </si>
  <si>
    <t>SW SW SE</t>
  </si>
  <si>
    <t>GOLCONDA HOT SPRING</t>
  </si>
  <si>
    <t>TEMP=HOT</t>
  </si>
  <si>
    <t>WATER TANK</t>
  </si>
  <si>
    <t>WELL NW OF GOLCONDA BUTTE</t>
  </si>
  <si>
    <t>Golconda Butte</t>
  </si>
  <si>
    <t>GONCONDA BUTTE</t>
  </si>
  <si>
    <t>52</t>
  </si>
  <si>
    <t>TROUT CREEK RANCH WELL</t>
  </si>
  <si>
    <t xml:space="preserve">Goose Creek </t>
  </si>
  <si>
    <t>NILE SPRING</t>
  </si>
  <si>
    <t>MOORE AND EAKIN, 1968</t>
  </si>
  <si>
    <t>nothing to compare w/</t>
  </si>
  <si>
    <t>GOOSE CREEK AREA SPRING</t>
  </si>
  <si>
    <t>SE SW SE</t>
  </si>
  <si>
    <t>--</t>
  </si>
  <si>
    <t>combine slightly N of Daveshrt</t>
  </si>
  <si>
    <t>815, 74112</t>
  </si>
  <si>
    <t>71087, 88</t>
  </si>
  <si>
    <t>combine and Dave in same location</t>
  </si>
  <si>
    <t>CORDERO FLY NO. 3 TEMPERATURE TE</t>
  </si>
  <si>
    <t>Granite Ranch</t>
  </si>
  <si>
    <t>HUALUPAI FLAT</t>
  </si>
  <si>
    <t>+-140 m</t>
  </si>
  <si>
    <t>DONE; Get TRS from new print out</t>
  </si>
  <si>
    <t>GRANT VIEW HOT SPRINGS</t>
  </si>
  <si>
    <t>Grant View Hot Springs</t>
  </si>
  <si>
    <t>HUSSMAN SPRING</t>
  </si>
  <si>
    <t>T46N R58E IN BULL 91</t>
  </si>
  <si>
    <t>53</t>
  </si>
  <si>
    <t>GRAY ROCK MINE</t>
  </si>
  <si>
    <t>Gray Rock Mine</t>
  </si>
  <si>
    <t>GODS POCKET PEAK</t>
  </si>
  <si>
    <t>58E</t>
  </si>
  <si>
    <t>HALL MINE WELL, ANACONDA MOLYBDENUM PROJ</t>
  </si>
  <si>
    <t>Hall Mine</t>
  </si>
  <si>
    <t>LIBERTY SPRINGS</t>
  </si>
  <si>
    <t>05N</t>
  </si>
  <si>
    <t>HAMMOND RANCH AREA</t>
  </si>
  <si>
    <t xml:space="preserve">Hammond Ranch </t>
  </si>
  <si>
    <t>TRAIL CANYON</t>
  </si>
  <si>
    <t>17</t>
  </si>
  <si>
    <t>CARPENTER, 1915; WARING, 1965</t>
  </si>
  <si>
    <t>HASTIE WELL</t>
  </si>
  <si>
    <t>Hastie Well</t>
  </si>
  <si>
    <t>McTARNAHAN HILL</t>
  </si>
  <si>
    <t>CBB</t>
  </si>
  <si>
    <t>FRANK VINSON WELL NO. 5</t>
  </si>
  <si>
    <t>Hatton Ranch</t>
  </si>
  <si>
    <t>8</t>
  </si>
  <si>
    <t>HATTON WELL NO. 1</t>
  </si>
  <si>
    <t>HATTON WELL NO. 3</t>
  </si>
  <si>
    <t>well ( 3 wells in section 20)</t>
  </si>
  <si>
    <t>74617, 74357</t>
  </si>
  <si>
    <t>70494-5</t>
  </si>
  <si>
    <t>CITY OF HAWTHORNE WELL</t>
  </si>
  <si>
    <t xml:space="preserve">Hawthorne </t>
  </si>
  <si>
    <t>HAWTHORNE WEST</t>
  </si>
  <si>
    <t>08N</t>
  </si>
  <si>
    <t>+/-560m, RR=70495</t>
  </si>
  <si>
    <t>Laird Spring</t>
  </si>
  <si>
    <t>70000 series # not in same location as combine.</t>
  </si>
  <si>
    <t>2154, 74015</t>
  </si>
  <si>
    <t>70491-3</t>
  </si>
  <si>
    <t>WELL NO. 3</t>
  </si>
  <si>
    <t>HAWTHORNE EAST</t>
  </si>
  <si>
    <t>Naval Depot No. 4</t>
  </si>
  <si>
    <t>POWELL MOUNTAIN</t>
  </si>
  <si>
    <t>192</t>
  </si>
  <si>
    <t>NAVAL AMMUNITION DEPOT WELL NO. 1</t>
  </si>
  <si>
    <t>NAVAL AMMUNITION DEPOT WELL NO. 5</t>
  </si>
  <si>
    <t>HAWTHORNE</t>
  </si>
  <si>
    <t>70497-8</t>
  </si>
  <si>
    <t>Naval Depot No. 2</t>
  </si>
  <si>
    <t>HAZEN AREA (PATUA HOT SPRINGS)</t>
  </si>
  <si>
    <t xml:space="preserve">Hazen </t>
  </si>
  <si>
    <t>HAZEN</t>
  </si>
  <si>
    <t>MARINER AND OTHERS, 1975</t>
  </si>
  <si>
    <t>792, 7400, 74380</t>
  </si>
  <si>
    <t>70499-506</t>
  </si>
  <si>
    <t>177</t>
  </si>
  <si>
    <t>Patua Hot Spring</t>
  </si>
  <si>
    <t>WATER WELL</t>
  </si>
  <si>
    <t>74632-3, 74651</t>
  </si>
  <si>
    <t>70519-26</t>
  </si>
  <si>
    <t>172</t>
  </si>
  <si>
    <t>HIKO SPRING</t>
  </si>
  <si>
    <t>Hiko Springs</t>
  </si>
  <si>
    <t>253</t>
  </si>
  <si>
    <t>Hills Warm Spring</t>
  </si>
  <si>
    <t>ALKALI LAKE</t>
  </si>
  <si>
    <t>44N</t>
  </si>
  <si>
    <t>RR=70007,70008,5,7-9</t>
  </si>
  <si>
    <t>all 3 locations in exact same spot, but added a couple from digitize</t>
  </si>
  <si>
    <t>70007,8</t>
  </si>
  <si>
    <t>Warm Spring, Northern Long Valley</t>
  </si>
  <si>
    <t>digitized #8 is 84 m ESE of combine; replaced combine location w/ digitized 8 location, the closest one.</t>
  </si>
  <si>
    <t>74733,74670,1</t>
  </si>
  <si>
    <t>70009-12</t>
  </si>
  <si>
    <t>HILL'S WARM SPRING</t>
  </si>
  <si>
    <t>NE SE SW</t>
  </si>
  <si>
    <t>digitized #10 is 185 m NE of combine; replaced combine location w/ digitized 10 location, the closest one.</t>
  </si>
  <si>
    <t>SEEPS</t>
  </si>
  <si>
    <t>42</t>
  </si>
  <si>
    <t>HOBO HOT SPRINGS</t>
  </si>
  <si>
    <t>Hobo Hot Springs</t>
  </si>
  <si>
    <t>GENOA</t>
  </si>
  <si>
    <t>digitized, TEMP=HOT, 1 OF 9</t>
  </si>
  <si>
    <t>43</t>
  </si>
  <si>
    <t>HOOVER DAM HOT SPRING</t>
  </si>
  <si>
    <t>Hoover Dam HS</t>
  </si>
  <si>
    <t>HOOVER DAM</t>
  </si>
  <si>
    <t>29</t>
  </si>
  <si>
    <t>SWANBERG AND OTHERS, 1977</t>
  </si>
  <si>
    <t>70067, 69, 70</t>
  </si>
  <si>
    <t>HORSESHOE  RANCH SPRINGS</t>
  </si>
  <si>
    <t>Horseshoe Ranch Springs</t>
  </si>
  <si>
    <t>BEOWAWE</t>
  </si>
  <si>
    <t>74575-8, 2174</t>
  </si>
  <si>
    <t>71498-71502</t>
  </si>
  <si>
    <t>218</t>
  </si>
  <si>
    <t>HOT CREEK SPRING</t>
  </si>
  <si>
    <t>Hot Creek Ranch Springs</t>
  </si>
  <si>
    <t>SUNNYSIDE NW</t>
  </si>
  <si>
    <t>6N</t>
  </si>
  <si>
    <t>EAKIN, 1966</t>
  </si>
  <si>
    <t>211</t>
  </si>
  <si>
    <t>PAT SPRING</t>
  </si>
  <si>
    <t>Hot Creek Canyon</t>
  </si>
  <si>
    <t>LITTLE FISH LAKE</t>
  </si>
  <si>
    <t>FIERO, 1968</t>
  </si>
  <si>
    <t>74420, 74587-8</t>
  </si>
  <si>
    <t>70731-5</t>
  </si>
  <si>
    <t>OLD DUGAN  PLACE HOT SPRING</t>
  </si>
  <si>
    <t>UPPER WARM SPRING</t>
  </si>
  <si>
    <t>HOBBLE CANYON</t>
  </si>
  <si>
    <t>74086, 74590, 74421, 74023</t>
  </si>
  <si>
    <t>70527-32</t>
  </si>
  <si>
    <t>HOT CREEK RANCH SPRING</t>
  </si>
  <si>
    <t>SANDERS AND MILES, 1974</t>
  </si>
  <si>
    <t>UPPER HOT CREEK RANCH SPRING</t>
  </si>
  <si>
    <t>98</t>
  </si>
  <si>
    <t>HOT CREEK SPRINGS</t>
  </si>
  <si>
    <t>Hot Creek Springs</t>
  </si>
  <si>
    <t>digitized, 1 OF 2, one is 26.1 C</t>
  </si>
  <si>
    <t>MARINER AND OTHERS, 1974B</t>
  </si>
  <si>
    <t>59</t>
  </si>
  <si>
    <t>HOT CREEK</t>
  </si>
  <si>
    <t>digitized, 1 OF 9, TEMP=HOT</t>
  </si>
  <si>
    <t>H.D. RANCH SPRING, HOT CREEK SPRINGS</t>
  </si>
  <si>
    <t>SE SW NW</t>
  </si>
  <si>
    <t>digitized #464 is 12 m SE of combine; replaced combine location w/ digitized 464 location, the closest one.</t>
  </si>
  <si>
    <t>Hot Drill Hole N of Rock Hill</t>
  </si>
  <si>
    <t>hot drill hole</t>
  </si>
  <si>
    <t>ROCK HILL</t>
  </si>
  <si>
    <t>4N</t>
  </si>
  <si>
    <t>*GARSIDE, L., NBMG</t>
  </si>
  <si>
    <t>Get TRS from new print out; done by Lisa</t>
  </si>
  <si>
    <t xml:space="preserve">Hot Drill Hole W of Gabbs </t>
  </si>
  <si>
    <t>Hot Drill Hole W of Gabbs</t>
  </si>
  <si>
    <t>POINSETTIA SPRING</t>
  </si>
  <si>
    <t>69</t>
  </si>
  <si>
    <t>HOT LAKE</t>
  </si>
  <si>
    <t>Hot Lake</t>
  </si>
  <si>
    <t>SQUAW VALLEY RANCH</t>
  </si>
  <si>
    <t>38N</t>
  </si>
  <si>
    <t>digitized; Temp=22.1C, 8/02</t>
  </si>
  <si>
    <t>74431, 74433</t>
  </si>
  <si>
    <t>70539-40</t>
  </si>
  <si>
    <t>144</t>
  </si>
  <si>
    <t>HOT POT</t>
  </si>
  <si>
    <t>Hot Pot Spring</t>
  </si>
  <si>
    <t>digitized; 1 OF 8</t>
  </si>
  <si>
    <t>digitized, 1 OF 8, TEMP=HOT</t>
  </si>
  <si>
    <t>HOT POT 7.5' QUAD</t>
  </si>
  <si>
    <t>149</t>
  </si>
  <si>
    <t>Hot Spring at Stony Point</t>
  </si>
  <si>
    <t>STONY POINT</t>
  </si>
  <si>
    <t>Spring</t>
  </si>
  <si>
    <t>Hot spring in Rock Creek</t>
  </si>
  <si>
    <t>Little Rock C</t>
  </si>
  <si>
    <t>NWNW</t>
  </si>
  <si>
    <t>Shevenell unpublished</t>
  </si>
  <si>
    <t>DEBORAH FOUND ON MAP</t>
  </si>
  <si>
    <t>HOT SPRING NEAR WILD HORSE RESERVOIR</t>
  </si>
  <si>
    <t>Hot Spring near Wild Horse Reservoir</t>
  </si>
  <si>
    <t>WILD HORSE</t>
  </si>
  <si>
    <t>49</t>
  </si>
  <si>
    <t>Hot Spring on Hot Creek</t>
  </si>
  <si>
    <t>GOLLAHER MTN.</t>
  </si>
  <si>
    <t>SE NW</t>
  </si>
  <si>
    <t>HOSE AND TAYLOR, 1974</t>
  </si>
  <si>
    <t>digitized #438 is 55 m NW of combine; replaced combine location w/ digitized 438 location, the closest one.</t>
  </si>
  <si>
    <t>Hot Spring on McClellan Creek</t>
  </si>
  <si>
    <t>REED STATION</t>
  </si>
  <si>
    <t>70487, 70489</t>
  </si>
  <si>
    <t>Hot Springs (Tipton) Ranch</t>
  </si>
  <si>
    <t>GOLDRUN CREEK</t>
  </si>
  <si>
    <t>digitized, TEMP=HOT, 1 OF 6</t>
  </si>
  <si>
    <t>digitized #430 is 38 m S of combine; replaced combine location w/ digitized 430 location, the closest one.</t>
  </si>
  <si>
    <t>146</t>
  </si>
  <si>
    <t>157</t>
  </si>
  <si>
    <t>Hot Springs at Hot Springs Point</t>
  </si>
  <si>
    <t>LITTLE HOT SPRINGS</t>
  </si>
  <si>
    <t>digitized, TEMP=HOT, 1 OF 7, TRS UNSURVEYED</t>
  </si>
  <si>
    <t>digitized #609 is 30 m SE of combine; replaced combine location w/ digitized 609 location, the closest one.</t>
  </si>
  <si>
    <t>633, 887</t>
  </si>
  <si>
    <t>70125-7</t>
  </si>
  <si>
    <t>80</t>
  </si>
  <si>
    <t>Hot Springs near Carlin</t>
  </si>
  <si>
    <t>CARLIN WEST</t>
  </si>
  <si>
    <t>Hot Spring T12N R56E S24</t>
  </si>
  <si>
    <t>Hot Springs near Mosquito Creek</t>
  </si>
  <si>
    <t>MOSQUITO CREEK</t>
  </si>
  <si>
    <t>MOSQUITO CREEK 7.5' QUAD</t>
  </si>
  <si>
    <t>71</t>
  </si>
  <si>
    <t>Hot Springs on Cress Ranch</t>
  </si>
  <si>
    <t>TWIN BUTTES</t>
  </si>
  <si>
    <t>72</t>
  </si>
  <si>
    <t>combine slightly NE of digitized</t>
  </si>
  <si>
    <t>Hot Spring on Cress Ranch</t>
  </si>
  <si>
    <t>SW NE SW</t>
  </si>
  <si>
    <t>NE of digitized 957</t>
  </si>
  <si>
    <t>Hot Springs south of Twin Buttes</t>
  </si>
  <si>
    <t>Twin Buttes</t>
  </si>
  <si>
    <t>188</t>
  </si>
  <si>
    <t>Hot Springs on East Walker</t>
  </si>
  <si>
    <t>NINEMILE RANCH</t>
  </si>
  <si>
    <t>Hot Spring on East Walker River</t>
  </si>
  <si>
    <t>UNNAMED</t>
  </si>
  <si>
    <t>Hot Springs on East Walker River</t>
  </si>
  <si>
    <t>04</t>
  </si>
  <si>
    <t>DAVIS, 1954; WARING, 1965</t>
  </si>
  <si>
    <t>96</t>
  </si>
  <si>
    <t>HOT SPRING HOT SPRINGS POINT</t>
  </si>
  <si>
    <t>Hot Springs Point</t>
  </si>
  <si>
    <t>CRESCENT VALLEY</t>
  </si>
  <si>
    <t>HOT SPRING HOT SPRING POINT</t>
  </si>
  <si>
    <t>2 combine at nearly same location as one digitized</t>
  </si>
  <si>
    <t>637, 74283-4, 942, 74253</t>
  </si>
  <si>
    <t>70194-8, 70201</t>
  </si>
  <si>
    <t>digitized #213 is 44 m NE of combine; replaced combine location w/ digitized 213 location, the closest one.</t>
  </si>
  <si>
    <t>153</t>
  </si>
  <si>
    <t xml:space="preserve">Hot Springs Ranch </t>
  </si>
  <si>
    <t>MOSS CREEK</t>
  </si>
  <si>
    <t>digitized, 1 OF 21, TEMP=HOT</t>
  </si>
  <si>
    <t>UNNAMED HOT SPRING (VALLEY OF THE MOON)</t>
  </si>
  <si>
    <t>digitized #669 is 135 m SW of combine; replaced combine location w/ digitized 669 location, the closest one.</t>
  </si>
  <si>
    <t>797, 74052</t>
  </si>
  <si>
    <t>70865-66</t>
  </si>
  <si>
    <t>UNN HOT SP VLLY OF MOON</t>
  </si>
  <si>
    <t>digitized #672 is 55 m W of combine; replaced combine location w/ digitized 672 location, the closest one.</t>
  </si>
  <si>
    <t>HENRY FILIPPINI WELL</t>
  </si>
  <si>
    <t>Hot Springs Ranch (Humboldt)</t>
  </si>
  <si>
    <t>Elevenmile Well</t>
  </si>
  <si>
    <t>Garside, 1994; ANCTIL, 1960</t>
  </si>
  <si>
    <t>Hot Springs SW of Black Rock Range</t>
  </si>
  <si>
    <t>CLAPPER CREEK</t>
  </si>
  <si>
    <t>digitized, TEMP=HOT, 1 OF 3, SECTION UNSURVEYED</t>
  </si>
  <si>
    <t>HOT SPRING N OF WATER TANK</t>
  </si>
  <si>
    <t>Hot Springs W of Routes 6 and 25</t>
  </si>
  <si>
    <t xml:space="preserve">WARM SPRINGS </t>
  </si>
  <si>
    <t>HOT SPRING S OF WATER TANK</t>
  </si>
  <si>
    <t>small 0.30 m dia pool in grass</t>
  </si>
  <si>
    <t>spring in grass</t>
  </si>
  <si>
    <t>spring in reeds</t>
  </si>
  <si>
    <t>seep in grass</t>
  </si>
  <si>
    <t>spring pools with reeds</t>
  </si>
  <si>
    <t>seep near grass</t>
  </si>
  <si>
    <t>0.60 m dia. pool in grass</t>
  </si>
  <si>
    <t>seep in middle of reeds</t>
  </si>
  <si>
    <t>UTM_E</t>
  </si>
  <si>
    <t>UTM_N</t>
  </si>
  <si>
    <t>Mark Coolbaugh, pers. comm., April 2005</t>
  </si>
  <si>
    <t>spring at about 4" depth in calcium carbonate deposits</t>
  </si>
  <si>
    <t>Hot Sulfur Springs near Carlin</t>
  </si>
  <si>
    <t>HUNTSMAN RANCH</t>
  </si>
  <si>
    <t>digitized, TEMP=HOT, 1 OF 7</t>
  </si>
  <si>
    <t>74323, 74726</t>
  </si>
  <si>
    <t>70589-91</t>
  </si>
  <si>
    <t>Hot Sulfur Springs</t>
  </si>
  <si>
    <t>digitized #557 is 66 m ESE of combine; replaced combine location w/ digitized 557 location, the closest one.</t>
  </si>
  <si>
    <t>81</t>
  </si>
  <si>
    <t>60</t>
  </si>
  <si>
    <t>Hot Sulphur Springs</t>
  </si>
  <si>
    <t>COTTONWOOD PEAK</t>
  </si>
  <si>
    <t>digitized, 1 OF 15</t>
  </si>
  <si>
    <t>635, 1027</t>
  </si>
  <si>
    <t>70187-90</t>
  </si>
  <si>
    <t>ELLISON RANCH SPRING</t>
  </si>
  <si>
    <t>*WHITE, D., USGS, MENLO PARK, CA</t>
  </si>
  <si>
    <t>Hot Well W of Mount Annie</t>
  </si>
  <si>
    <t>hot well</t>
  </si>
  <si>
    <t>Mount Annie 7.5'</t>
  </si>
  <si>
    <t>70563, 70564</t>
  </si>
  <si>
    <t>117</t>
  </si>
  <si>
    <t>HOWARD HOT SPRING</t>
  </si>
  <si>
    <t>Howard Hot Spring</t>
  </si>
  <si>
    <t>Florida Canyon Mine well</t>
  </si>
  <si>
    <t>Humboldt House</t>
  </si>
  <si>
    <t>RYE PATCH RESERVOIR SOUTH</t>
  </si>
  <si>
    <t>Trexler and others, 1990</t>
  </si>
  <si>
    <t>71101-4</t>
  </si>
  <si>
    <t>73</t>
  </si>
  <si>
    <t>Humboldt Wells</t>
  </si>
  <si>
    <t>OXLEY PEAK</t>
  </si>
  <si>
    <t>UNNAMED HOT SPRING NEAR WELLS</t>
  </si>
  <si>
    <t>SE NW NE</t>
  </si>
  <si>
    <t>THREEMILE SPRING</t>
  </si>
  <si>
    <t>246</t>
  </si>
  <si>
    <t>HYDER HOT SPRINGS</t>
  </si>
  <si>
    <t>Hyder Hot Springs</t>
  </si>
  <si>
    <t>SOU HOT SPRINGS</t>
  </si>
  <si>
    <t>digitized, TEMP=HOT, 1 OF 12</t>
  </si>
  <si>
    <t>74328-9, 74518, 803</t>
  </si>
  <si>
    <t>71279-82</t>
  </si>
  <si>
    <t>INDIAN HEALTH SERVICE WELL</t>
  </si>
  <si>
    <t>Indian Health Service Well</t>
  </si>
  <si>
    <t>FALLON</t>
  </si>
  <si>
    <t>Added Sec 9 based on plotted location</t>
  </si>
  <si>
    <t>74835-7, 74852</t>
  </si>
  <si>
    <t>70599-605</t>
  </si>
  <si>
    <t>INDIAN SPRING</t>
  </si>
  <si>
    <t>Indian Springs (Clark County)</t>
  </si>
  <si>
    <t>INDIAN SPRINGS</t>
  </si>
  <si>
    <t>CARPENTER, 1915</t>
  </si>
  <si>
    <t>70045-7</t>
  </si>
  <si>
    <t>INDIAN SPRINGS (NYE)</t>
  </si>
  <si>
    <t>Indian Springs (Nye County)</t>
  </si>
  <si>
    <t>BAXTER SPRING NW</t>
  </si>
  <si>
    <t>74700, 74724</t>
  </si>
  <si>
    <t>70608-10</t>
  </si>
  <si>
    <t>147</t>
  </si>
  <si>
    <t>IZZENHOOD RANCH SPRING</t>
  </si>
  <si>
    <t>Izzenhood Ranch Springs</t>
  </si>
  <si>
    <t>IZZENHOOD RANCH</t>
  </si>
  <si>
    <t>J.S. RANCH WELL</t>
  </si>
  <si>
    <t>J.S. Ranch Well</t>
  </si>
  <si>
    <t>CAIN MOUNTAIN</t>
  </si>
  <si>
    <t>nothing to compare w/, add topo name to file; Tamison added</t>
  </si>
  <si>
    <t>W.D. RANCHING CO. FLOWING WELL</t>
  </si>
  <si>
    <t>Jackpot</t>
  </si>
  <si>
    <t>JACKPOT</t>
  </si>
  <si>
    <t>WHEELER (Y3) RANCH WELL - S15</t>
  </si>
  <si>
    <t>WHEELER (Y3) RANCH WELL</t>
  </si>
  <si>
    <t>DCCD</t>
  </si>
  <si>
    <t>combine offset to W of daveshrt</t>
  </si>
  <si>
    <t>70370,1</t>
  </si>
  <si>
    <t>SHOSHONE WARM SPRINGS</t>
  </si>
  <si>
    <t>EAST OF JACKPOT</t>
  </si>
  <si>
    <t>NE SW SW</t>
  </si>
  <si>
    <t>+/-65m</t>
  </si>
  <si>
    <t>47</t>
  </si>
  <si>
    <t>digitized, TEMP=WARM, RR=356,70370,70371</t>
  </si>
  <si>
    <t>WHEELER (Y3) RANCH WELL - S17</t>
  </si>
  <si>
    <t>CBC</t>
  </si>
  <si>
    <t>JACKSON WELL</t>
  </si>
  <si>
    <t>Jackson Well</t>
  </si>
  <si>
    <t>DCDA</t>
  </si>
  <si>
    <t>JAMES LISTER WELL</t>
  </si>
  <si>
    <t>James Lister Well</t>
  </si>
  <si>
    <t>MANHUTTAN MTN.</t>
  </si>
  <si>
    <t>WARING, 1918</t>
  </si>
  <si>
    <t>597, 74517</t>
  </si>
  <si>
    <t>70886-7, 90</t>
  </si>
  <si>
    <t>242</t>
  </si>
  <si>
    <t>Jersey Valley</t>
  </si>
  <si>
    <t>MT. MOSES</t>
  </si>
  <si>
    <t>77</t>
  </si>
  <si>
    <t>Johnson Ranch Springs</t>
  </si>
  <si>
    <t>INDEPENDENCE VALLEY</t>
  </si>
  <si>
    <t>66E</t>
  </si>
  <si>
    <t>JUANITA SPRING</t>
  </si>
  <si>
    <t>Juanita Spring</t>
  </si>
  <si>
    <t>RIVERSIDE</t>
  </si>
  <si>
    <t>BAA</t>
  </si>
  <si>
    <t>KENNAMETALS WELL</t>
  </si>
  <si>
    <t>Kennametals Well</t>
  </si>
  <si>
    <t>01</t>
  </si>
  <si>
    <t>ABB</t>
  </si>
  <si>
    <t>added sec 17 based on it's plotted location on 1 M map</t>
  </si>
  <si>
    <t>SPRING, KERN MOUNTAINS</t>
  </si>
  <si>
    <t>Kern Mountains</t>
  </si>
  <si>
    <t>SKINNER CANYON</t>
  </si>
  <si>
    <t>+/-6.8Km</t>
  </si>
  <si>
    <t>changed section from 12 to 1, because that's where it plots</t>
  </si>
  <si>
    <t>KYLE HOT SPRINGS</t>
  </si>
  <si>
    <t>Kyle Hot Springs</t>
  </si>
  <si>
    <t>74332, 74021</t>
  </si>
  <si>
    <t>70633-4,70638</t>
  </si>
  <si>
    <t>238</t>
  </si>
  <si>
    <t>KYLE HOT SPRING</t>
  </si>
  <si>
    <t>Las Vegas Valley</t>
  </si>
  <si>
    <t>19S</t>
  </si>
  <si>
    <t>FRENCHMAN MTN.</t>
  </si>
  <si>
    <t>LAS VEGAS</t>
  </si>
  <si>
    <t>1025, 74823, 74510-1</t>
  </si>
  <si>
    <t>70645-50</t>
  </si>
  <si>
    <t>Las Vegas Springs</t>
  </si>
  <si>
    <t>LAS VEGAS NW</t>
  </si>
  <si>
    <t>20S</t>
  </si>
  <si>
    <t>Scott and Barker, 1962</t>
  </si>
  <si>
    <t>NORTH LAS VEGAS AIRPORT WELL</t>
  </si>
  <si>
    <t>DONE; Get Sec from new printout; Need to find Sectio in 20N 62E; Tamison looked, and there was no label on the map</t>
  </si>
  <si>
    <t>PAGO PAGO BAR WELL</t>
  </si>
  <si>
    <t>LAS VEGAS NE</t>
  </si>
  <si>
    <t>same as 94-2 #582?</t>
  </si>
  <si>
    <t>GLADSTONE CORPORATION WELL</t>
  </si>
  <si>
    <t>LAS VEGAS SW</t>
  </si>
  <si>
    <t>MAXEY AND JAMESON, 1948</t>
  </si>
  <si>
    <t>74820-1</t>
  </si>
  <si>
    <t>70684-5,70688</t>
  </si>
  <si>
    <t>H. NICKERSON WELL</t>
  </si>
  <si>
    <t>70692, 70694</t>
  </si>
  <si>
    <t>T.A. WELLS WELL</t>
  </si>
  <si>
    <t>LAS VEGAS SE</t>
  </si>
  <si>
    <t>SW NW SW</t>
  </si>
  <si>
    <t>2190-1,74437-8, 74169</t>
  </si>
  <si>
    <t>71592-7</t>
  </si>
  <si>
    <t>LAWTON HOT SPRINGS</t>
  </si>
  <si>
    <t>Lawton Hot Springs</t>
  </si>
  <si>
    <t>VERDI</t>
  </si>
  <si>
    <t>18E</t>
  </si>
  <si>
    <t>13</t>
  </si>
  <si>
    <t>COHEN AND LOELTZ, 1964</t>
  </si>
  <si>
    <t>235, 908, 74223-4, 74212, 74327,74204,877-8, 74236, 74512, 74019, 74001-4, 74229</t>
  </si>
  <si>
    <t>70696-70717</t>
  </si>
  <si>
    <t>235</t>
  </si>
  <si>
    <t>LEACH HOT SPRINGS</t>
  </si>
  <si>
    <t>Leach Hot Springs</t>
  </si>
  <si>
    <t>digitized, TEMP=HOT, 1 OF 7, one of which is 92 C</t>
  </si>
  <si>
    <t>DH 13A ORIFICE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</si>
</sst>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General_)"/>
    <numFmt numFmtId="167" formatCode="0_)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8"/>
      <name val="MS Sans Serif"/>
      <family val="0"/>
    </font>
    <font>
      <sz val="10"/>
      <name val="Arial"/>
      <family val="0"/>
    </font>
    <font>
      <sz val="10"/>
      <color indexed="12"/>
      <name val="MS Sans Serif"/>
      <family val="0"/>
    </font>
    <font>
      <sz val="10"/>
      <color indexed="10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17"/>
      <name val="MS Sans Serif"/>
      <family val="0"/>
    </font>
    <font>
      <sz val="8"/>
      <name val="Tahoma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0" fontId="0" fillId="0" borderId="0" xfId="0" applyAlignment="1" applyProtection="1">
      <alignment horizontal="left"/>
      <protection/>
    </xf>
    <xf numFmtId="0" fontId="6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1" fontId="8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/>
    </xf>
    <xf numFmtId="0" fontId="4" fillId="0" borderId="0" xfId="0" applyFont="1" applyAlignment="1" quotePrefix="1">
      <alignment/>
    </xf>
    <xf numFmtId="1" fontId="8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left"/>
      <protection/>
    </xf>
    <xf numFmtId="0" fontId="8" fillId="0" borderId="0" xfId="0" applyFont="1" applyFill="1" applyAlignment="1">
      <alignment horizontal="left"/>
    </xf>
    <xf numFmtId="1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164" fontId="8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3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164" fontId="4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right"/>
    </xf>
    <xf numFmtId="172" fontId="0" fillId="0" borderId="0" xfId="0" applyNumberFormat="1" applyAlignment="1" quotePrefix="1">
      <alignment horizontal="right"/>
    </xf>
    <xf numFmtId="0" fontId="4" fillId="2" borderId="0" xfId="0" applyFont="1" applyFill="1" applyAlignment="1">
      <alignment/>
    </xf>
    <xf numFmtId="14" fontId="0" fillId="0" borderId="0" xfId="0" applyNumberFormat="1" applyAlignment="1">
      <alignment/>
    </xf>
    <xf numFmtId="17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21"/>
  <sheetViews>
    <sheetView tabSelected="1" workbookViewId="0" topLeftCell="A4">
      <pane xSplit="4968" ySplit="756" topLeftCell="Y1021" activePane="bottomRight" state="split"/>
      <selection pane="topLeft" activeCell="A4" sqref="A4:IV4"/>
      <selection pane="topRight" activeCell="Y4" sqref="Y1:Y16384"/>
      <selection pane="bottomLeft" activeCell="A423" sqref="A423:IV440"/>
      <selection pane="bottomRight" activeCell="Z1028" sqref="Z1028"/>
    </sheetView>
  </sheetViews>
  <sheetFormatPr defaultColWidth="9.140625" defaultRowHeight="12.75"/>
  <cols>
    <col min="5" max="5" width="2.7109375" style="0" customWidth="1"/>
    <col min="6" max="6" width="10.7109375" style="21" customWidth="1"/>
    <col min="7" max="7" width="8.7109375" style="21" customWidth="1"/>
    <col min="8" max="8" width="9.7109375" style="14" customWidth="1"/>
    <col min="9" max="9" width="8.7109375" style="40" customWidth="1"/>
    <col min="10" max="10" width="8.7109375" style="42" customWidth="1"/>
    <col min="11" max="11" width="9.140625" style="1" customWidth="1"/>
    <col min="12" max="12" width="40.7109375" style="2" customWidth="1"/>
    <col min="13" max="13" width="2.7109375" style="2" customWidth="1"/>
    <col min="14" max="14" width="40.7109375" style="2" customWidth="1"/>
    <col min="15" max="15" width="35.7109375" style="4" customWidth="1"/>
    <col min="16" max="16" width="13.7109375" style="2" customWidth="1"/>
    <col min="17" max="18" width="9.140625" style="23" customWidth="1"/>
    <col min="19" max="19" width="9.57421875" style="22" customWidth="1"/>
    <col min="20" max="20" width="9.140625" style="1" customWidth="1"/>
    <col min="21" max="21" width="9.7109375" style="3" customWidth="1"/>
    <col min="22" max="24" width="16.7109375" style="3" customWidth="1"/>
    <col min="25" max="25" width="9.7109375" style="11" customWidth="1"/>
    <col min="26" max="26" width="20.7109375" style="14" customWidth="1"/>
    <col min="27" max="27" width="9.140625" style="14" customWidth="1"/>
    <col min="28" max="28" width="30.7109375" style="0" customWidth="1"/>
    <col min="29" max="29" width="9.140625" style="14" customWidth="1"/>
  </cols>
  <sheetData>
    <row r="1" spans="2:31" ht="12" customHeight="1">
      <c r="B1">
        <v>0</v>
      </c>
      <c r="C1">
        <v>0.1</v>
      </c>
      <c r="E1">
        <v>0.5</v>
      </c>
      <c r="F1" s="21">
        <v>1</v>
      </c>
      <c r="G1" s="21">
        <v>2</v>
      </c>
      <c r="H1" s="14">
        <v>3</v>
      </c>
      <c r="I1" s="40">
        <v>4</v>
      </c>
      <c r="J1" s="41">
        <v>5</v>
      </c>
      <c r="K1">
        <v>6</v>
      </c>
      <c r="L1">
        <v>7</v>
      </c>
      <c r="M1">
        <v>8</v>
      </c>
      <c r="N1">
        <v>9</v>
      </c>
      <c r="O1" s="14">
        <v>10</v>
      </c>
      <c r="P1">
        <v>11</v>
      </c>
      <c r="Q1" s="21">
        <v>12</v>
      </c>
      <c r="R1" s="21">
        <v>13</v>
      </c>
      <c r="S1" s="22">
        <v>14</v>
      </c>
      <c r="T1">
        <v>15</v>
      </c>
      <c r="U1">
        <v>17</v>
      </c>
      <c r="V1">
        <v>16</v>
      </c>
      <c r="W1"/>
      <c r="X1"/>
      <c r="Y1" s="11">
        <v>18</v>
      </c>
      <c r="Z1" s="14">
        <v>19</v>
      </c>
      <c r="AA1" s="14">
        <v>20</v>
      </c>
      <c r="AB1">
        <v>21</v>
      </c>
      <c r="AC1" s="14">
        <v>22</v>
      </c>
      <c r="AE1" t="s">
        <v>1003</v>
      </c>
    </row>
    <row r="2" spans="1:31" ht="12.75">
      <c r="A2" t="s">
        <v>828</v>
      </c>
      <c r="F2" s="21">
        <v>1</v>
      </c>
      <c r="G2" s="21">
        <v>2</v>
      </c>
      <c r="H2" s="14">
        <v>3</v>
      </c>
      <c r="I2" s="40">
        <v>4</v>
      </c>
      <c r="J2" s="42">
        <v>5</v>
      </c>
      <c r="K2" s="1">
        <v>6</v>
      </c>
      <c r="L2" s="2">
        <v>7</v>
      </c>
      <c r="O2" s="4">
        <v>8</v>
      </c>
      <c r="Z2" s="14">
        <v>9</v>
      </c>
      <c r="AA2" s="14">
        <v>10</v>
      </c>
      <c r="AC2" s="14">
        <v>11</v>
      </c>
      <c r="AE2" t="s">
        <v>1004</v>
      </c>
    </row>
    <row r="3" spans="2:10" ht="12.75">
      <c r="B3" t="s">
        <v>1005</v>
      </c>
      <c r="J3" s="42">
        <v>3.98</v>
      </c>
    </row>
    <row r="4" spans="2:29" ht="12.75">
      <c r="B4" t="s">
        <v>1006</v>
      </c>
      <c r="E4" t="s">
        <v>1007</v>
      </c>
      <c r="F4" s="21" t="s">
        <v>1008</v>
      </c>
      <c r="G4" s="21" t="s">
        <v>1009</v>
      </c>
      <c r="H4" s="14" t="s">
        <v>1010</v>
      </c>
      <c r="I4" s="40" t="s">
        <v>1011</v>
      </c>
      <c r="J4" s="42" t="s">
        <v>1012</v>
      </c>
      <c r="K4" s="1" t="s">
        <v>1013</v>
      </c>
      <c r="L4" s="2" t="s">
        <v>1014</v>
      </c>
      <c r="M4" s="2" t="s">
        <v>1015</v>
      </c>
      <c r="N4" s="2" t="s">
        <v>1016</v>
      </c>
      <c r="O4" s="4" t="s">
        <v>1017</v>
      </c>
      <c r="P4" s="2" t="s">
        <v>1018</v>
      </c>
      <c r="Q4" s="23" t="s">
        <v>1019</v>
      </c>
      <c r="R4" s="23" t="s">
        <v>1020</v>
      </c>
      <c r="S4" s="22" t="s">
        <v>1021</v>
      </c>
      <c r="T4" s="1" t="s">
        <v>1022</v>
      </c>
      <c r="U4" s="3" t="s">
        <v>1023</v>
      </c>
      <c r="V4" s="3" t="s">
        <v>1024</v>
      </c>
      <c r="W4" s="1" t="s">
        <v>2318</v>
      </c>
      <c r="X4" s="1" t="s">
        <v>2319</v>
      </c>
      <c r="Y4" s="11" t="s">
        <v>1025</v>
      </c>
      <c r="Z4" s="14" t="s">
        <v>1026</v>
      </c>
      <c r="AA4" s="14" t="s">
        <v>1027</v>
      </c>
      <c r="AB4" t="s">
        <v>1028</v>
      </c>
      <c r="AC4" s="14" t="s">
        <v>1029</v>
      </c>
    </row>
    <row r="5" spans="2:29" ht="12.75">
      <c r="B5" s="34" t="s">
        <v>1030</v>
      </c>
      <c r="C5" t="s">
        <v>1031</v>
      </c>
      <c r="F5" s="21" t="s">
        <v>1032</v>
      </c>
      <c r="G5" s="21" t="s">
        <v>1033</v>
      </c>
      <c r="H5" s="14">
        <v>4</v>
      </c>
      <c r="I5" s="40">
        <v>90</v>
      </c>
      <c r="J5" s="42">
        <v>381</v>
      </c>
      <c r="K5" s="1" t="s">
        <v>1034</v>
      </c>
      <c r="L5" s="2" t="s">
        <v>1035</v>
      </c>
      <c r="N5" s="2" t="s">
        <v>1036</v>
      </c>
      <c r="O5" s="4" t="s">
        <v>1037</v>
      </c>
      <c r="P5" s="2" t="s">
        <v>1038</v>
      </c>
      <c r="Q5" s="23" t="s">
        <v>1039</v>
      </c>
      <c r="R5" s="23" t="s">
        <v>1040</v>
      </c>
      <c r="S5" s="22">
        <v>26</v>
      </c>
      <c r="T5" s="8" t="s">
        <v>1041</v>
      </c>
      <c r="U5" s="3">
        <v>37.82471</v>
      </c>
      <c r="V5" s="3">
        <v>-117.3366</v>
      </c>
      <c r="Y5" s="12">
        <f>50.5</f>
        <v>50.5</v>
      </c>
      <c r="Z5" s="14" t="s">
        <v>1042</v>
      </c>
      <c r="AB5" s="8" t="s">
        <v>1043</v>
      </c>
      <c r="AC5" s="14">
        <v>70</v>
      </c>
    </row>
    <row r="6" spans="2:28" ht="12.75">
      <c r="B6" t="s">
        <v>1044</v>
      </c>
      <c r="F6" s="21" t="s">
        <v>1046</v>
      </c>
      <c r="G6" s="21" t="s">
        <v>1046</v>
      </c>
      <c r="H6" s="14" t="s">
        <v>1046</v>
      </c>
      <c r="I6" s="40">
        <v>229</v>
      </c>
      <c r="J6" s="42">
        <v>408</v>
      </c>
      <c r="K6" s="1" t="s">
        <v>1057</v>
      </c>
      <c r="L6" s="2" t="s">
        <v>1058</v>
      </c>
      <c r="N6" s="2" t="s">
        <v>1049</v>
      </c>
      <c r="O6" s="4" t="s">
        <v>1059</v>
      </c>
      <c r="P6" s="2" t="s">
        <v>1070</v>
      </c>
      <c r="Q6" s="24" t="s">
        <v>1051</v>
      </c>
      <c r="R6" s="24" t="s">
        <v>1060</v>
      </c>
      <c r="S6" s="25" t="s">
        <v>1061</v>
      </c>
      <c r="T6" s="8" t="s">
        <v>1062</v>
      </c>
      <c r="U6" s="3">
        <v>36.62083</v>
      </c>
      <c r="V6" s="3">
        <v>-116.4125</v>
      </c>
      <c r="Y6" s="12">
        <v>46</v>
      </c>
      <c r="AB6" s="8" t="s">
        <v>1063</v>
      </c>
    </row>
    <row r="7" spans="2:28" ht="12.75">
      <c r="B7" s="14" t="s">
        <v>1064</v>
      </c>
      <c r="C7" s="1" t="s">
        <v>1065</v>
      </c>
      <c r="D7" s="1"/>
      <c r="F7" s="21" t="s">
        <v>1046</v>
      </c>
      <c r="G7" s="21" t="s">
        <v>1046</v>
      </c>
      <c r="H7" s="4">
        <v>2005</v>
      </c>
      <c r="I7" s="40" t="s">
        <v>1046</v>
      </c>
      <c r="J7" s="42">
        <v>408</v>
      </c>
      <c r="K7" s="2" t="s">
        <v>1057</v>
      </c>
      <c r="L7" s="2" t="s">
        <v>1066</v>
      </c>
      <c r="N7" s="2" t="s">
        <v>1049</v>
      </c>
      <c r="O7" s="4" t="s">
        <v>1067</v>
      </c>
      <c r="P7" s="2" t="s">
        <v>1070</v>
      </c>
      <c r="Q7" s="23" t="s">
        <v>1051</v>
      </c>
      <c r="R7" s="23" t="s">
        <v>1060</v>
      </c>
      <c r="S7" s="22">
        <v>25</v>
      </c>
      <c r="T7" s="1" t="s">
        <v>1062</v>
      </c>
      <c r="U7" s="10">
        <v>36.621</v>
      </c>
      <c r="V7" s="10">
        <v>-116.305</v>
      </c>
      <c r="W7" s="10"/>
      <c r="X7" s="10"/>
      <c r="Y7" s="11">
        <v>46</v>
      </c>
      <c r="Z7" s="14" t="s">
        <v>1042</v>
      </c>
      <c r="AA7" s="4" t="s">
        <v>1054</v>
      </c>
      <c r="AB7" t="s">
        <v>1063</v>
      </c>
    </row>
    <row r="8" spans="2:29" ht="12.75">
      <c r="B8" s="34" t="s">
        <v>1030</v>
      </c>
      <c r="F8" s="21" t="s">
        <v>1085</v>
      </c>
      <c r="G8" s="21" t="s">
        <v>1086</v>
      </c>
      <c r="H8" s="14">
        <v>221</v>
      </c>
      <c r="I8" s="40" t="s">
        <v>1068</v>
      </c>
      <c r="J8" s="42">
        <v>410</v>
      </c>
      <c r="K8" s="1" t="s">
        <v>1087</v>
      </c>
      <c r="L8" s="2" t="s">
        <v>1088</v>
      </c>
      <c r="N8" s="2" t="s">
        <v>1049</v>
      </c>
      <c r="O8" s="4" t="s">
        <v>1089</v>
      </c>
      <c r="P8" s="2" t="s">
        <v>1070</v>
      </c>
      <c r="Q8" s="23" t="s">
        <v>1090</v>
      </c>
      <c r="R8" s="23" t="s">
        <v>1060</v>
      </c>
      <c r="S8" s="22">
        <v>9</v>
      </c>
      <c r="T8" s="8" t="s">
        <v>1091</v>
      </c>
      <c r="U8" s="3">
        <v>36.49046</v>
      </c>
      <c r="V8" s="3">
        <v>-116.3412</v>
      </c>
      <c r="Y8" s="12">
        <f>27.2</f>
        <v>27.2</v>
      </c>
      <c r="Z8" s="14" t="s">
        <v>1042</v>
      </c>
      <c r="AB8" s="8" t="s">
        <v>1092</v>
      </c>
      <c r="AC8" s="14">
        <v>87</v>
      </c>
    </row>
    <row r="9" spans="2:29" ht="12.75">
      <c r="B9" s="34" t="s">
        <v>1030</v>
      </c>
      <c r="F9" s="21" t="s">
        <v>1093</v>
      </c>
      <c r="G9" s="21" t="s">
        <v>1094</v>
      </c>
      <c r="H9" s="14">
        <v>225</v>
      </c>
      <c r="I9" s="40" t="s">
        <v>1068</v>
      </c>
      <c r="J9" s="42">
        <v>411</v>
      </c>
      <c r="K9" s="1" t="s">
        <v>1087</v>
      </c>
      <c r="L9" s="2" t="s">
        <v>1095</v>
      </c>
      <c r="N9" s="2" t="s">
        <v>1049</v>
      </c>
      <c r="O9" s="4" t="s">
        <v>1089</v>
      </c>
      <c r="P9" s="2" t="s">
        <v>1070</v>
      </c>
      <c r="Q9" s="23" t="s">
        <v>1090</v>
      </c>
      <c r="R9" s="23" t="s">
        <v>1060</v>
      </c>
      <c r="S9" s="22">
        <v>15</v>
      </c>
      <c r="T9" s="8" t="s">
        <v>1096</v>
      </c>
      <c r="U9" s="3">
        <v>36.47927</v>
      </c>
      <c r="V9" s="3">
        <v>-116.3255</v>
      </c>
      <c r="Y9" s="12">
        <f>27.8</f>
        <v>27.8</v>
      </c>
      <c r="Z9" s="14" t="s">
        <v>1042</v>
      </c>
      <c r="AB9" s="8" t="s">
        <v>1092</v>
      </c>
      <c r="AC9" s="14">
        <v>87</v>
      </c>
    </row>
    <row r="10" spans="2:29" ht="12.75">
      <c r="B10" s="34" t="s">
        <v>1030</v>
      </c>
      <c r="F10" s="21" t="s">
        <v>1046</v>
      </c>
      <c r="G10" s="21" t="s">
        <v>1046</v>
      </c>
      <c r="H10" s="14">
        <v>226</v>
      </c>
      <c r="I10" s="40" t="s">
        <v>1068</v>
      </c>
      <c r="J10" s="42">
        <v>412</v>
      </c>
      <c r="K10" s="1" t="s">
        <v>1087</v>
      </c>
      <c r="L10" s="2" t="s">
        <v>1097</v>
      </c>
      <c r="N10" s="2" t="s">
        <v>1049</v>
      </c>
      <c r="O10" s="4" t="s">
        <v>1089</v>
      </c>
      <c r="P10" s="2" t="s">
        <v>1070</v>
      </c>
      <c r="Q10" s="23" t="s">
        <v>1090</v>
      </c>
      <c r="R10" s="23" t="s">
        <v>1060</v>
      </c>
      <c r="S10" s="22">
        <v>22</v>
      </c>
      <c r="T10" s="8" t="s">
        <v>1098</v>
      </c>
      <c r="U10" s="3">
        <v>36.46758</v>
      </c>
      <c r="V10" s="3">
        <v>-116.3256</v>
      </c>
      <c r="Y10" s="12">
        <f>27.8</f>
        <v>27.8</v>
      </c>
      <c r="Z10" s="14" t="s">
        <v>1042</v>
      </c>
      <c r="AB10" s="8" t="s">
        <v>1083</v>
      </c>
      <c r="AC10" s="14">
        <v>87</v>
      </c>
    </row>
    <row r="11" spans="2:29" ht="12.75">
      <c r="B11" s="34" t="s">
        <v>1030</v>
      </c>
      <c r="F11" s="21" t="s">
        <v>1046</v>
      </c>
      <c r="G11" s="21" t="s">
        <v>1046</v>
      </c>
      <c r="H11" s="14">
        <v>227</v>
      </c>
      <c r="I11" s="40" t="s">
        <v>1068</v>
      </c>
      <c r="J11" s="21" t="s">
        <v>1046</v>
      </c>
      <c r="K11" s="1" t="s">
        <v>1087</v>
      </c>
      <c r="L11" s="2" t="s">
        <v>1099</v>
      </c>
      <c r="N11" s="2" t="s">
        <v>1049</v>
      </c>
      <c r="O11" s="4" t="s">
        <v>1089</v>
      </c>
      <c r="P11" s="2" t="s">
        <v>1070</v>
      </c>
      <c r="Q11" s="23" t="s">
        <v>1090</v>
      </c>
      <c r="R11" s="23" t="s">
        <v>1060</v>
      </c>
      <c r="S11" s="22">
        <v>23</v>
      </c>
      <c r="U11" s="3">
        <v>36.46377</v>
      </c>
      <c r="V11" s="3">
        <v>-116.3185</v>
      </c>
      <c r="Y11" s="48">
        <v>-8888</v>
      </c>
      <c r="Z11" s="14" t="s">
        <v>1100</v>
      </c>
      <c r="AB11" s="44" t="s">
        <v>1071</v>
      </c>
      <c r="AC11" s="14">
        <v>87</v>
      </c>
    </row>
    <row r="12" spans="2:29" ht="12.75">
      <c r="B12" s="34" t="s">
        <v>1030</v>
      </c>
      <c r="F12" s="21" t="s">
        <v>1046</v>
      </c>
      <c r="G12" s="21" t="s">
        <v>1046</v>
      </c>
      <c r="H12" s="14">
        <v>228</v>
      </c>
      <c r="I12" s="40" t="s">
        <v>1068</v>
      </c>
      <c r="J12" s="21" t="s">
        <v>1046</v>
      </c>
      <c r="K12" s="1" t="s">
        <v>1087</v>
      </c>
      <c r="L12" s="2" t="s">
        <v>1099</v>
      </c>
      <c r="N12" s="2" t="s">
        <v>1049</v>
      </c>
      <c r="O12" s="4" t="s">
        <v>1089</v>
      </c>
      <c r="P12" s="2" t="s">
        <v>1070</v>
      </c>
      <c r="Q12" s="23" t="s">
        <v>1090</v>
      </c>
      <c r="R12" s="23" t="s">
        <v>1060</v>
      </c>
      <c r="S12" s="22">
        <v>23</v>
      </c>
      <c r="U12" s="3">
        <v>36.46377</v>
      </c>
      <c r="V12" s="3">
        <v>-116.3185</v>
      </c>
      <c r="Y12" s="48">
        <v>-8888</v>
      </c>
      <c r="Z12" s="14" t="s">
        <v>1100</v>
      </c>
      <c r="AB12" s="44" t="s">
        <v>1071</v>
      </c>
      <c r="AC12" s="14">
        <v>87</v>
      </c>
    </row>
    <row r="13" spans="2:29" ht="12.75">
      <c r="B13" s="34" t="s">
        <v>1030</v>
      </c>
      <c r="F13" s="21" t="s">
        <v>1046</v>
      </c>
      <c r="G13" s="21" t="s">
        <v>1046</v>
      </c>
      <c r="H13" s="14">
        <v>229</v>
      </c>
      <c r="I13" s="40" t="s">
        <v>1068</v>
      </c>
      <c r="J13" s="21" t="s">
        <v>1046</v>
      </c>
      <c r="K13" s="1" t="s">
        <v>1087</v>
      </c>
      <c r="L13" s="2" t="s">
        <v>1099</v>
      </c>
      <c r="N13" s="2" t="s">
        <v>1049</v>
      </c>
      <c r="O13" s="4" t="s">
        <v>1089</v>
      </c>
      <c r="P13" s="2" t="s">
        <v>1070</v>
      </c>
      <c r="Q13" s="23" t="s">
        <v>1090</v>
      </c>
      <c r="R13" s="23" t="s">
        <v>1060</v>
      </c>
      <c r="S13" s="22">
        <v>23</v>
      </c>
      <c r="U13" s="3">
        <v>36.46377</v>
      </c>
      <c r="V13" s="3">
        <v>-116.3185</v>
      </c>
      <c r="Y13" s="48">
        <v>-8888</v>
      </c>
      <c r="Z13" s="14" t="s">
        <v>1100</v>
      </c>
      <c r="AB13" s="44" t="s">
        <v>1071</v>
      </c>
      <c r="AC13" s="14">
        <v>87</v>
      </c>
    </row>
    <row r="14" spans="2:29" ht="12.75">
      <c r="B14" s="34" t="s">
        <v>1030</v>
      </c>
      <c r="F14" s="21">
        <v>74959</v>
      </c>
      <c r="H14" s="14">
        <v>230</v>
      </c>
      <c r="I14" s="40" t="s">
        <v>1068</v>
      </c>
      <c r="K14" s="1" t="s">
        <v>1087</v>
      </c>
      <c r="L14" s="2" t="s">
        <v>1101</v>
      </c>
      <c r="N14" s="2" t="s">
        <v>1049</v>
      </c>
      <c r="O14" s="4" t="s">
        <v>1089</v>
      </c>
      <c r="P14" s="2" t="s">
        <v>1070</v>
      </c>
      <c r="Q14" s="23" t="s">
        <v>1090</v>
      </c>
      <c r="R14" s="23" t="s">
        <v>1060</v>
      </c>
      <c r="S14" s="22">
        <v>23</v>
      </c>
      <c r="U14" s="3">
        <v>36.46306</v>
      </c>
      <c r="V14" s="3">
        <v>-116.3166</v>
      </c>
      <c r="Y14" s="11">
        <v>33.3</v>
      </c>
      <c r="Z14" s="28" t="s">
        <v>1042</v>
      </c>
      <c r="AA14" s="14" t="s">
        <v>1054</v>
      </c>
      <c r="AB14" s="45" t="s">
        <v>1055</v>
      </c>
      <c r="AC14" s="14">
        <v>87</v>
      </c>
    </row>
    <row r="15" spans="2:29" ht="12.75">
      <c r="B15" s="34" t="s">
        <v>1030</v>
      </c>
      <c r="C15" t="s">
        <v>1102</v>
      </c>
      <c r="F15" s="21">
        <v>74990</v>
      </c>
      <c r="G15" s="21" t="s">
        <v>1046</v>
      </c>
      <c r="H15" s="14">
        <v>231</v>
      </c>
      <c r="I15" s="40" t="s">
        <v>1068</v>
      </c>
      <c r="J15" s="42">
        <v>413</v>
      </c>
      <c r="K15" s="1" t="s">
        <v>1087</v>
      </c>
      <c r="L15" s="2" t="s">
        <v>1099</v>
      </c>
      <c r="N15" s="2" t="s">
        <v>1049</v>
      </c>
      <c r="O15" s="4" t="s">
        <v>1089</v>
      </c>
      <c r="P15" s="2" t="s">
        <v>1070</v>
      </c>
      <c r="Q15" s="23" t="s">
        <v>1090</v>
      </c>
      <c r="R15" s="23" t="s">
        <v>1060</v>
      </c>
      <c r="S15" s="22">
        <v>26</v>
      </c>
      <c r="T15" s="8" t="s">
        <v>1103</v>
      </c>
      <c r="U15" s="3">
        <v>36.45203</v>
      </c>
      <c r="V15" s="3">
        <v>-116.3141</v>
      </c>
      <c r="Y15" s="11">
        <v>27.2</v>
      </c>
      <c r="Z15" s="14" t="s">
        <v>1042</v>
      </c>
      <c r="AA15" s="14" t="s">
        <v>1054</v>
      </c>
      <c r="AB15" s="8" t="s">
        <v>1092</v>
      </c>
      <c r="AC15" s="14">
        <v>87</v>
      </c>
    </row>
    <row r="16" spans="2:29" ht="12.75">
      <c r="B16" s="34" t="s">
        <v>1030</v>
      </c>
      <c r="F16" s="21">
        <v>74991</v>
      </c>
      <c r="G16" s="21" t="s">
        <v>1046</v>
      </c>
      <c r="H16" s="14">
        <v>232</v>
      </c>
      <c r="I16" s="40" t="s">
        <v>1068</v>
      </c>
      <c r="J16" s="42">
        <v>414</v>
      </c>
      <c r="K16" s="1" t="s">
        <v>1087</v>
      </c>
      <c r="L16" s="2" t="s">
        <v>1104</v>
      </c>
      <c r="N16" s="2" t="s">
        <v>1049</v>
      </c>
      <c r="O16" s="4" t="s">
        <v>1089</v>
      </c>
      <c r="P16" s="2" t="s">
        <v>1070</v>
      </c>
      <c r="Q16" s="23" t="s">
        <v>1090</v>
      </c>
      <c r="R16" s="23" t="s">
        <v>1060</v>
      </c>
      <c r="S16" s="22">
        <v>35</v>
      </c>
      <c r="T16" s="8" t="s">
        <v>1105</v>
      </c>
      <c r="U16" s="3">
        <v>36.43311</v>
      </c>
      <c r="V16" s="3">
        <v>-116.3084</v>
      </c>
      <c r="Y16" s="12">
        <f>30</f>
        <v>30</v>
      </c>
      <c r="Z16" s="4" t="s">
        <v>1042</v>
      </c>
      <c r="AA16" s="14" t="s">
        <v>1054</v>
      </c>
      <c r="AB16" s="8" t="s">
        <v>1092</v>
      </c>
      <c r="AC16" s="14">
        <v>87</v>
      </c>
    </row>
    <row r="17" spans="2:29" ht="12.75">
      <c r="B17" s="34" t="s">
        <v>1030</v>
      </c>
      <c r="F17" s="21" t="s">
        <v>1046</v>
      </c>
      <c r="G17" s="21" t="s">
        <v>1046</v>
      </c>
      <c r="H17" s="14">
        <v>233</v>
      </c>
      <c r="I17" s="40" t="s">
        <v>1068</v>
      </c>
      <c r="J17" s="21" t="s">
        <v>1046</v>
      </c>
      <c r="K17" s="1" t="s">
        <v>1087</v>
      </c>
      <c r="L17" s="2" t="s">
        <v>1099</v>
      </c>
      <c r="N17" s="2" t="s">
        <v>1049</v>
      </c>
      <c r="O17" s="4" t="s">
        <v>1089</v>
      </c>
      <c r="P17" s="2" t="s">
        <v>1070</v>
      </c>
      <c r="Q17" s="23" t="s">
        <v>1090</v>
      </c>
      <c r="R17" s="23" t="s">
        <v>1060</v>
      </c>
      <c r="S17" s="22">
        <v>35</v>
      </c>
      <c r="U17" s="3">
        <v>36.43698</v>
      </c>
      <c r="V17" s="3">
        <v>-116.3148</v>
      </c>
      <c r="Y17" s="11">
        <v>27.8</v>
      </c>
      <c r="Z17" s="14" t="s">
        <v>1042</v>
      </c>
      <c r="AA17" s="14" t="s">
        <v>1106</v>
      </c>
      <c r="AB17" s="44" t="s">
        <v>1071</v>
      </c>
      <c r="AC17" s="14">
        <v>87</v>
      </c>
    </row>
    <row r="18" spans="2:29" ht="12.75">
      <c r="B18" s="34" t="s">
        <v>1030</v>
      </c>
      <c r="F18" s="21" t="s">
        <v>1107</v>
      </c>
      <c r="G18" s="21" t="s">
        <v>1108</v>
      </c>
      <c r="H18" s="14">
        <v>234</v>
      </c>
      <c r="I18" s="40" t="s">
        <v>1068</v>
      </c>
      <c r="J18" s="42">
        <v>415</v>
      </c>
      <c r="K18" s="1" t="s">
        <v>1087</v>
      </c>
      <c r="L18" s="2" t="s">
        <v>1089</v>
      </c>
      <c r="N18" s="2" t="s">
        <v>1049</v>
      </c>
      <c r="O18" s="4" t="s">
        <v>1089</v>
      </c>
      <c r="P18" s="2" t="s">
        <v>1070</v>
      </c>
      <c r="Q18" s="23" t="s">
        <v>1090</v>
      </c>
      <c r="R18" s="23" t="s">
        <v>1060</v>
      </c>
      <c r="S18" s="22">
        <v>36</v>
      </c>
      <c r="T18" s="8" t="s">
        <v>1109</v>
      </c>
      <c r="U18" s="3">
        <v>36.42543</v>
      </c>
      <c r="V18" s="3">
        <v>-116.2905</v>
      </c>
      <c r="Y18" s="12">
        <f>33</f>
        <v>33</v>
      </c>
      <c r="Z18" s="4" t="s">
        <v>1042</v>
      </c>
      <c r="AB18" s="8" t="s">
        <v>1092</v>
      </c>
      <c r="AC18" s="14">
        <v>87</v>
      </c>
    </row>
    <row r="19" spans="2:29" ht="12.75">
      <c r="B19" t="s">
        <v>1044</v>
      </c>
      <c r="C19" s="4" t="s">
        <v>1045</v>
      </c>
      <c r="D19" s="4"/>
      <c r="F19" s="21">
        <v>74926</v>
      </c>
      <c r="G19" s="21">
        <v>70013</v>
      </c>
      <c r="H19" s="14" t="s">
        <v>1046</v>
      </c>
      <c r="I19" s="40">
        <v>229</v>
      </c>
      <c r="J19" s="42" t="s">
        <v>1046</v>
      </c>
      <c r="K19" s="1" t="s">
        <v>1087</v>
      </c>
      <c r="L19" s="6" t="s">
        <v>1113</v>
      </c>
      <c r="N19" s="2" t="s">
        <v>1049</v>
      </c>
      <c r="O19" s="28" t="s">
        <v>1114</v>
      </c>
      <c r="P19" s="2" t="s">
        <v>1070</v>
      </c>
      <c r="Q19" s="26" t="s">
        <v>1090</v>
      </c>
      <c r="R19" s="26" t="s">
        <v>1080</v>
      </c>
      <c r="S19" s="27">
        <v>35</v>
      </c>
      <c r="T19" s="5"/>
      <c r="U19" s="7">
        <v>36.43727</v>
      </c>
      <c r="V19" s="7">
        <v>-116.2056</v>
      </c>
      <c r="W19" s="7"/>
      <c r="X19" s="7"/>
      <c r="Y19" s="13">
        <v>28</v>
      </c>
      <c r="Z19" s="28" t="s">
        <v>1115</v>
      </c>
      <c r="AA19" s="31" t="s">
        <v>1106</v>
      </c>
      <c r="AB19" s="45" t="s">
        <v>1055</v>
      </c>
      <c r="AC19" s="14">
        <v>68</v>
      </c>
    </row>
    <row r="20" spans="2:29" ht="12.75">
      <c r="B20" s="34" t="s">
        <v>1030</v>
      </c>
      <c r="F20" s="21" t="s">
        <v>1046</v>
      </c>
      <c r="G20" s="21" t="s">
        <v>1046</v>
      </c>
      <c r="H20" s="14">
        <v>236</v>
      </c>
      <c r="I20" s="40" t="s">
        <v>1068</v>
      </c>
      <c r="J20" s="42">
        <v>419</v>
      </c>
      <c r="K20" s="1" t="s">
        <v>1087</v>
      </c>
      <c r="L20" s="2" t="s">
        <v>1121</v>
      </c>
      <c r="N20" s="2" t="s">
        <v>1049</v>
      </c>
      <c r="O20" s="4" t="s">
        <v>1089</v>
      </c>
      <c r="P20" s="2" t="s">
        <v>1070</v>
      </c>
      <c r="Q20" s="23" t="s">
        <v>1122</v>
      </c>
      <c r="R20" s="23" t="s">
        <v>1060</v>
      </c>
      <c r="S20" s="22">
        <v>3</v>
      </c>
      <c r="T20" s="8" t="s">
        <v>1123</v>
      </c>
      <c r="U20" s="3">
        <v>36.42024</v>
      </c>
      <c r="V20" s="3">
        <v>-116.3229</v>
      </c>
      <c r="Y20" s="12">
        <f>30</f>
        <v>30</v>
      </c>
      <c r="Z20" s="14" t="s">
        <v>1042</v>
      </c>
      <c r="AB20" s="8" t="s">
        <v>1092</v>
      </c>
      <c r="AC20" s="14">
        <v>87</v>
      </c>
    </row>
    <row r="21" spans="2:29" ht="12.75">
      <c r="B21" s="34" t="s">
        <v>1030</v>
      </c>
      <c r="F21" s="21">
        <v>74919</v>
      </c>
      <c r="H21" s="14">
        <v>237</v>
      </c>
      <c r="I21" s="40" t="s">
        <v>1068</v>
      </c>
      <c r="J21" s="42" t="s">
        <v>1046</v>
      </c>
      <c r="K21" s="1" t="s">
        <v>1087</v>
      </c>
      <c r="L21" s="2" t="s">
        <v>1124</v>
      </c>
      <c r="N21" s="2" t="s">
        <v>1049</v>
      </c>
      <c r="O21" s="4" t="s">
        <v>1089</v>
      </c>
      <c r="P21" s="2" t="s">
        <v>1070</v>
      </c>
      <c r="Q21" s="23" t="s">
        <v>1122</v>
      </c>
      <c r="R21" s="23" t="s">
        <v>1060</v>
      </c>
      <c r="S21" s="22">
        <v>11</v>
      </c>
      <c r="U21" s="3">
        <v>36.40239</v>
      </c>
      <c r="V21" s="3">
        <v>-116.3013</v>
      </c>
      <c r="Y21" s="11">
        <v>22.2</v>
      </c>
      <c r="Z21" s="14" t="s">
        <v>1100</v>
      </c>
      <c r="AA21" s="14" t="s">
        <v>1106</v>
      </c>
      <c r="AB21" s="8" t="s">
        <v>1125</v>
      </c>
      <c r="AC21" s="14">
        <v>87</v>
      </c>
    </row>
    <row r="22" spans="2:29" ht="12.75">
      <c r="B22" s="34" t="s">
        <v>1030</v>
      </c>
      <c r="F22" s="21">
        <v>74919</v>
      </c>
      <c r="H22" s="14">
        <v>238</v>
      </c>
      <c r="I22" s="40" t="s">
        <v>1068</v>
      </c>
      <c r="J22" s="42" t="s">
        <v>1046</v>
      </c>
      <c r="K22" s="1" t="s">
        <v>1087</v>
      </c>
      <c r="L22" s="2" t="s">
        <v>1124</v>
      </c>
      <c r="N22" s="2" t="s">
        <v>1049</v>
      </c>
      <c r="O22" s="4" t="s">
        <v>1089</v>
      </c>
      <c r="P22" s="2" t="s">
        <v>1070</v>
      </c>
      <c r="Q22" s="23" t="s">
        <v>1122</v>
      </c>
      <c r="R22" s="23" t="s">
        <v>1060</v>
      </c>
      <c r="S22" s="22">
        <v>11</v>
      </c>
      <c r="U22" s="3">
        <v>36.40124</v>
      </c>
      <c r="V22" s="3">
        <v>-116.302</v>
      </c>
      <c r="Y22" s="11">
        <v>22.2</v>
      </c>
      <c r="Z22" s="14" t="s">
        <v>1100</v>
      </c>
      <c r="AA22" s="14" t="s">
        <v>1106</v>
      </c>
      <c r="AB22" s="8" t="s">
        <v>1125</v>
      </c>
      <c r="AC22" s="14">
        <v>87</v>
      </c>
    </row>
    <row r="23" spans="2:29" ht="12.75">
      <c r="B23" s="34" t="s">
        <v>1030</v>
      </c>
      <c r="F23" s="21">
        <v>74919</v>
      </c>
      <c r="H23" s="14">
        <v>239</v>
      </c>
      <c r="I23" s="40" t="s">
        <v>1068</v>
      </c>
      <c r="J23" s="42" t="s">
        <v>1046</v>
      </c>
      <c r="K23" s="1" t="s">
        <v>1087</v>
      </c>
      <c r="L23" s="2" t="s">
        <v>1124</v>
      </c>
      <c r="N23" s="2" t="s">
        <v>1049</v>
      </c>
      <c r="O23" s="4" t="s">
        <v>1089</v>
      </c>
      <c r="P23" s="2" t="s">
        <v>1070</v>
      </c>
      <c r="Q23" s="23" t="s">
        <v>1122</v>
      </c>
      <c r="R23" s="23" t="s">
        <v>1060</v>
      </c>
      <c r="S23" s="22">
        <v>11</v>
      </c>
      <c r="U23" s="3">
        <v>36.4008</v>
      </c>
      <c r="V23" s="3">
        <v>-116.3021</v>
      </c>
      <c r="Y23" s="11">
        <v>22.2</v>
      </c>
      <c r="Z23" s="14" t="s">
        <v>1100</v>
      </c>
      <c r="AA23" s="14" t="s">
        <v>1106</v>
      </c>
      <c r="AB23" s="8" t="s">
        <v>1125</v>
      </c>
      <c r="AC23" s="14">
        <v>87</v>
      </c>
    </row>
    <row r="24" spans="2:29" ht="12.75">
      <c r="B24" s="34" t="s">
        <v>1030</v>
      </c>
      <c r="F24" s="21" t="s">
        <v>1046</v>
      </c>
      <c r="G24" s="21" t="s">
        <v>1046</v>
      </c>
      <c r="H24" s="14">
        <v>240</v>
      </c>
      <c r="I24" s="40" t="s">
        <v>1068</v>
      </c>
      <c r="J24" s="21" t="s">
        <v>1046</v>
      </c>
      <c r="K24" s="1" t="s">
        <v>1087</v>
      </c>
      <c r="L24" s="2" t="s">
        <v>1126</v>
      </c>
      <c r="N24" s="2" t="s">
        <v>1049</v>
      </c>
      <c r="O24" s="4" t="s">
        <v>1089</v>
      </c>
      <c r="P24" s="2" t="s">
        <v>1070</v>
      </c>
      <c r="Q24" s="23" t="s">
        <v>1122</v>
      </c>
      <c r="R24" s="23" t="s">
        <v>1060</v>
      </c>
      <c r="S24" s="22">
        <v>12</v>
      </c>
      <c r="U24" s="3">
        <v>36.39915</v>
      </c>
      <c r="V24" s="3">
        <v>-116.3004</v>
      </c>
      <c r="Y24" s="48">
        <v>-8888</v>
      </c>
      <c r="Z24" s="14" t="s">
        <v>1127</v>
      </c>
      <c r="AB24" s="44" t="s">
        <v>1071</v>
      </c>
      <c r="AC24" s="14">
        <v>86</v>
      </c>
    </row>
    <row r="25" spans="2:29" ht="12.75">
      <c r="B25" s="34" t="s">
        <v>1030</v>
      </c>
      <c r="F25" s="21" t="s">
        <v>1046</v>
      </c>
      <c r="G25" s="21" t="s">
        <v>1046</v>
      </c>
      <c r="H25" s="14">
        <v>87</v>
      </c>
      <c r="I25" s="40" t="s">
        <v>1068</v>
      </c>
      <c r="J25" s="42" t="s">
        <v>1046</v>
      </c>
      <c r="K25" s="1" t="s">
        <v>1087</v>
      </c>
      <c r="L25" s="2" t="s">
        <v>1128</v>
      </c>
      <c r="N25" s="2" t="s">
        <v>1049</v>
      </c>
      <c r="O25" s="4" t="s">
        <v>1128</v>
      </c>
      <c r="P25" s="2" t="s">
        <v>1070</v>
      </c>
      <c r="Q25" s="23" t="s">
        <v>1122</v>
      </c>
      <c r="R25" s="23" t="s">
        <v>1080</v>
      </c>
      <c r="S25" s="22">
        <v>30</v>
      </c>
      <c r="U25" s="3">
        <v>36.36338</v>
      </c>
      <c r="V25" s="3">
        <v>-116.271</v>
      </c>
      <c r="Y25" s="48">
        <v>-8888</v>
      </c>
      <c r="Z25" s="28" t="s">
        <v>1042</v>
      </c>
      <c r="AB25" s="8" t="s">
        <v>1125</v>
      </c>
      <c r="AC25" s="14">
        <v>87</v>
      </c>
    </row>
    <row r="26" spans="2:29" ht="12.75">
      <c r="B26" s="34" t="s">
        <v>1030</v>
      </c>
      <c r="F26" s="21">
        <v>74890</v>
      </c>
      <c r="G26" s="21" t="s">
        <v>1046</v>
      </c>
      <c r="H26" s="14">
        <v>88</v>
      </c>
      <c r="I26" s="40" t="s">
        <v>1068</v>
      </c>
      <c r="J26" s="21" t="s">
        <v>1046</v>
      </c>
      <c r="K26" s="1" t="s">
        <v>1087</v>
      </c>
      <c r="L26" s="2" t="s">
        <v>1099</v>
      </c>
      <c r="N26" s="2" t="s">
        <v>1049</v>
      </c>
      <c r="O26" s="4" t="s">
        <v>1128</v>
      </c>
      <c r="P26" s="2" t="s">
        <v>1070</v>
      </c>
      <c r="Q26" s="23" t="s">
        <v>1122</v>
      </c>
      <c r="R26" s="23" t="s">
        <v>1080</v>
      </c>
      <c r="S26" s="22">
        <v>29</v>
      </c>
      <c r="U26" s="3">
        <v>36.36338</v>
      </c>
      <c r="V26" s="3">
        <v>-116.262</v>
      </c>
      <c r="Y26" s="11">
        <v>22</v>
      </c>
      <c r="Z26" s="14" t="s">
        <v>1042</v>
      </c>
      <c r="AA26" s="14" t="s">
        <v>1106</v>
      </c>
      <c r="AB26" s="45" t="s">
        <v>1055</v>
      </c>
      <c r="AC26" s="14">
        <v>87</v>
      </c>
    </row>
    <row r="27" spans="2:29" ht="12.75">
      <c r="B27" s="34" t="s">
        <v>1030</v>
      </c>
      <c r="F27" s="21" t="s">
        <v>1046</v>
      </c>
      <c r="G27" s="21" t="s">
        <v>1129</v>
      </c>
      <c r="H27" s="14">
        <v>246</v>
      </c>
      <c r="I27" s="40" t="s">
        <v>1068</v>
      </c>
      <c r="J27" s="42">
        <v>416</v>
      </c>
      <c r="K27" s="1" t="s">
        <v>1087</v>
      </c>
      <c r="L27" s="2" t="s">
        <v>1130</v>
      </c>
      <c r="N27" s="2" t="s">
        <v>1049</v>
      </c>
      <c r="O27" s="4" t="s">
        <v>1089</v>
      </c>
      <c r="P27" s="2" t="s">
        <v>1070</v>
      </c>
      <c r="Q27" s="23" t="s">
        <v>1122</v>
      </c>
      <c r="R27" s="23" t="s">
        <v>1080</v>
      </c>
      <c r="S27" s="22">
        <v>7</v>
      </c>
      <c r="U27" s="3">
        <v>36.40227</v>
      </c>
      <c r="V27" s="3">
        <v>-116.272</v>
      </c>
      <c r="Y27" s="48">
        <v>-8888</v>
      </c>
      <c r="Z27" s="14" t="s">
        <v>1131</v>
      </c>
      <c r="AB27" s="8" t="s">
        <v>1132</v>
      </c>
      <c r="AC27" s="14">
        <v>86</v>
      </c>
    </row>
    <row r="28" spans="2:29" ht="12.75">
      <c r="B28" s="34" t="s">
        <v>1030</v>
      </c>
      <c r="F28" s="21" t="s">
        <v>1046</v>
      </c>
      <c r="G28" s="21" t="s">
        <v>1129</v>
      </c>
      <c r="H28" s="14">
        <v>247</v>
      </c>
      <c r="I28" s="40" t="s">
        <v>1068</v>
      </c>
      <c r="J28" s="42">
        <v>416</v>
      </c>
      <c r="K28" s="1" t="s">
        <v>1087</v>
      </c>
      <c r="L28" s="2" t="s">
        <v>1130</v>
      </c>
      <c r="N28" s="2" t="s">
        <v>1049</v>
      </c>
      <c r="O28" s="4" t="s">
        <v>1089</v>
      </c>
      <c r="P28" s="2" t="s">
        <v>1070</v>
      </c>
      <c r="Q28" s="23" t="s">
        <v>1122</v>
      </c>
      <c r="R28" s="23" t="s">
        <v>1080</v>
      </c>
      <c r="S28" s="22">
        <v>7</v>
      </c>
      <c r="T28" s="8" t="s">
        <v>1133</v>
      </c>
      <c r="U28" s="3">
        <v>36.4014</v>
      </c>
      <c r="V28" s="3">
        <v>-116.272</v>
      </c>
      <c r="Y28" s="12">
        <f>32</f>
        <v>32</v>
      </c>
      <c r="Z28" s="14" t="s">
        <v>1131</v>
      </c>
      <c r="AB28" s="8" t="s">
        <v>1132</v>
      </c>
      <c r="AC28" s="14">
        <v>86</v>
      </c>
    </row>
    <row r="29" spans="2:29" ht="12.75">
      <c r="B29" s="34" t="s">
        <v>1030</v>
      </c>
      <c r="F29" s="21" t="s">
        <v>1046</v>
      </c>
      <c r="G29" s="21" t="s">
        <v>1129</v>
      </c>
      <c r="H29" s="14">
        <v>248</v>
      </c>
      <c r="I29" s="40" t="s">
        <v>1068</v>
      </c>
      <c r="J29" s="42">
        <v>416</v>
      </c>
      <c r="K29" s="1" t="s">
        <v>1087</v>
      </c>
      <c r="L29" s="2" t="s">
        <v>1130</v>
      </c>
      <c r="N29" s="2" t="s">
        <v>1049</v>
      </c>
      <c r="O29" s="4" t="s">
        <v>1089</v>
      </c>
      <c r="P29" s="2" t="s">
        <v>1070</v>
      </c>
      <c r="Q29" s="23" t="s">
        <v>1122</v>
      </c>
      <c r="R29" s="23" t="s">
        <v>1080</v>
      </c>
      <c r="S29" s="22">
        <v>7</v>
      </c>
      <c r="U29" s="3">
        <v>36.40057</v>
      </c>
      <c r="V29" s="3">
        <v>-116.2719</v>
      </c>
      <c r="Y29" s="48">
        <v>-8888</v>
      </c>
      <c r="Z29" s="14" t="s">
        <v>1131</v>
      </c>
      <c r="AB29" s="8" t="s">
        <v>1132</v>
      </c>
      <c r="AC29" s="14">
        <v>86</v>
      </c>
    </row>
    <row r="30" spans="2:29" ht="12.75">
      <c r="B30" s="34" t="s">
        <v>1030</v>
      </c>
      <c r="F30" s="21" t="s">
        <v>1046</v>
      </c>
      <c r="G30" s="21" t="s">
        <v>1129</v>
      </c>
      <c r="H30" s="14">
        <v>249</v>
      </c>
      <c r="I30" s="40" t="s">
        <v>1068</v>
      </c>
      <c r="J30" s="42">
        <v>416</v>
      </c>
      <c r="K30" s="1" t="s">
        <v>1087</v>
      </c>
      <c r="L30" s="2" t="s">
        <v>1130</v>
      </c>
      <c r="N30" s="2" t="s">
        <v>1049</v>
      </c>
      <c r="O30" s="4" t="s">
        <v>1089</v>
      </c>
      <c r="P30" s="2" t="s">
        <v>1070</v>
      </c>
      <c r="Q30" s="23" t="s">
        <v>1122</v>
      </c>
      <c r="R30" s="23" t="s">
        <v>1080</v>
      </c>
      <c r="S30" s="22">
        <v>7</v>
      </c>
      <c r="U30" s="3">
        <v>36.40022</v>
      </c>
      <c r="V30" s="3">
        <v>-116.2717</v>
      </c>
      <c r="Y30" s="48">
        <v>-8888</v>
      </c>
      <c r="Z30" s="14" t="s">
        <v>1131</v>
      </c>
      <c r="AB30" s="8" t="s">
        <v>1132</v>
      </c>
      <c r="AC30" s="14">
        <v>86</v>
      </c>
    </row>
    <row r="31" spans="2:29" ht="12.75">
      <c r="B31" s="34" t="s">
        <v>1030</v>
      </c>
      <c r="F31" s="21" t="s">
        <v>1046</v>
      </c>
      <c r="G31" s="21" t="s">
        <v>1129</v>
      </c>
      <c r="H31" s="14">
        <v>250</v>
      </c>
      <c r="I31" s="40" t="s">
        <v>1068</v>
      </c>
      <c r="J31" s="42">
        <v>416</v>
      </c>
      <c r="K31" s="1" t="s">
        <v>1087</v>
      </c>
      <c r="L31" s="2" t="s">
        <v>1130</v>
      </c>
      <c r="N31" s="2" t="s">
        <v>1049</v>
      </c>
      <c r="O31" s="4" t="s">
        <v>1089</v>
      </c>
      <c r="P31" s="2" t="s">
        <v>1070</v>
      </c>
      <c r="Q31" s="23" t="s">
        <v>1122</v>
      </c>
      <c r="R31" s="23" t="s">
        <v>1080</v>
      </c>
      <c r="S31" s="22">
        <v>7</v>
      </c>
      <c r="U31" s="3">
        <v>36.40012</v>
      </c>
      <c r="V31" s="3">
        <v>-116.2706</v>
      </c>
      <c r="Y31" s="48">
        <v>-8888</v>
      </c>
      <c r="Z31" s="14" t="s">
        <v>1131</v>
      </c>
      <c r="AB31" s="8" t="s">
        <v>1132</v>
      </c>
      <c r="AC31" s="14">
        <v>86</v>
      </c>
    </row>
    <row r="32" spans="2:29" ht="12.75">
      <c r="B32" s="34" t="s">
        <v>1030</v>
      </c>
      <c r="F32" s="21" t="s">
        <v>1046</v>
      </c>
      <c r="G32" s="21" t="s">
        <v>1129</v>
      </c>
      <c r="H32" s="14">
        <v>251</v>
      </c>
      <c r="I32" s="40" t="s">
        <v>1068</v>
      </c>
      <c r="J32" s="42">
        <v>416</v>
      </c>
      <c r="K32" s="1" t="s">
        <v>1087</v>
      </c>
      <c r="L32" s="2" t="s">
        <v>1130</v>
      </c>
      <c r="N32" s="2" t="s">
        <v>1049</v>
      </c>
      <c r="O32" s="4" t="s">
        <v>1089</v>
      </c>
      <c r="P32" s="2" t="s">
        <v>1070</v>
      </c>
      <c r="Q32" s="23" t="s">
        <v>1122</v>
      </c>
      <c r="R32" s="23" t="s">
        <v>1080</v>
      </c>
      <c r="S32" s="22">
        <v>7</v>
      </c>
      <c r="U32" s="3">
        <v>36.40152</v>
      </c>
      <c r="V32" s="3">
        <v>-116.2711</v>
      </c>
      <c r="Y32" s="48">
        <v>-8888</v>
      </c>
      <c r="Z32" s="14" t="s">
        <v>1131</v>
      </c>
      <c r="AB32" s="8" t="s">
        <v>1132</v>
      </c>
      <c r="AC32" s="14">
        <v>86</v>
      </c>
    </row>
    <row r="33" spans="2:29" ht="12.75">
      <c r="B33" s="34" t="s">
        <v>1030</v>
      </c>
      <c r="F33" s="21" t="s">
        <v>1046</v>
      </c>
      <c r="G33" s="21" t="s">
        <v>1129</v>
      </c>
      <c r="H33" s="14">
        <v>252</v>
      </c>
      <c r="I33" s="40" t="s">
        <v>1068</v>
      </c>
      <c r="J33" s="42">
        <v>416</v>
      </c>
      <c r="K33" s="1" t="s">
        <v>1087</v>
      </c>
      <c r="L33" s="2" t="s">
        <v>1130</v>
      </c>
      <c r="N33" s="2" t="s">
        <v>1049</v>
      </c>
      <c r="O33" s="4" t="s">
        <v>1089</v>
      </c>
      <c r="P33" s="2" t="s">
        <v>1070</v>
      </c>
      <c r="Q33" s="23" t="s">
        <v>1122</v>
      </c>
      <c r="R33" s="23" t="s">
        <v>1080</v>
      </c>
      <c r="S33" s="22">
        <v>7</v>
      </c>
      <c r="U33" s="3">
        <v>36.40192</v>
      </c>
      <c r="V33" s="3">
        <v>-116.2699</v>
      </c>
      <c r="Y33" s="48">
        <v>-8888</v>
      </c>
      <c r="Z33" s="14" t="s">
        <v>1131</v>
      </c>
      <c r="AB33" s="8" t="s">
        <v>1132</v>
      </c>
      <c r="AC33" s="14">
        <v>86</v>
      </c>
    </row>
    <row r="34" spans="2:29" ht="12.75">
      <c r="B34" s="34" t="s">
        <v>1030</v>
      </c>
      <c r="F34" s="21" t="s">
        <v>1046</v>
      </c>
      <c r="G34" s="21" t="s">
        <v>1129</v>
      </c>
      <c r="H34" s="14">
        <v>253</v>
      </c>
      <c r="I34" s="40" t="s">
        <v>1068</v>
      </c>
      <c r="J34" s="42">
        <v>416</v>
      </c>
      <c r="K34" s="1" t="s">
        <v>1087</v>
      </c>
      <c r="L34" s="2" t="s">
        <v>1130</v>
      </c>
      <c r="N34" s="2" t="s">
        <v>1049</v>
      </c>
      <c r="O34" s="4" t="s">
        <v>1089</v>
      </c>
      <c r="P34" s="2" t="s">
        <v>1070</v>
      </c>
      <c r="Q34" s="23" t="s">
        <v>1122</v>
      </c>
      <c r="R34" s="23" t="s">
        <v>1080</v>
      </c>
      <c r="S34" s="22">
        <v>7</v>
      </c>
      <c r="U34" s="3">
        <v>36.40082</v>
      </c>
      <c r="V34" s="3">
        <v>-116.2705</v>
      </c>
      <c r="Y34" s="48">
        <v>-8888</v>
      </c>
      <c r="Z34" s="14" t="s">
        <v>1131</v>
      </c>
      <c r="AB34" s="8" t="s">
        <v>1132</v>
      </c>
      <c r="AC34" s="14">
        <v>86</v>
      </c>
    </row>
    <row r="35" spans="2:29" ht="12.75">
      <c r="B35" s="34" t="s">
        <v>1030</v>
      </c>
      <c r="F35" s="21" t="s">
        <v>1134</v>
      </c>
      <c r="G35" s="21" t="s">
        <v>1135</v>
      </c>
      <c r="H35" s="14">
        <v>254</v>
      </c>
      <c r="I35" s="40" t="s">
        <v>1068</v>
      </c>
      <c r="J35" s="42">
        <v>417</v>
      </c>
      <c r="K35" s="1" t="s">
        <v>1087</v>
      </c>
      <c r="L35" s="2" t="s">
        <v>1136</v>
      </c>
      <c r="N35" s="2" t="s">
        <v>1049</v>
      </c>
      <c r="O35" s="4" t="s">
        <v>1089</v>
      </c>
      <c r="P35" s="2" t="s">
        <v>1070</v>
      </c>
      <c r="Q35" s="23" t="s">
        <v>1122</v>
      </c>
      <c r="R35" s="23" t="s">
        <v>1080</v>
      </c>
      <c r="S35" s="22">
        <v>18</v>
      </c>
      <c r="T35" s="8" t="s">
        <v>1137</v>
      </c>
      <c r="U35" s="3">
        <v>36.3899</v>
      </c>
      <c r="V35" s="3">
        <v>-116.2775</v>
      </c>
      <c r="Y35" s="12">
        <f>28</f>
        <v>28</v>
      </c>
      <c r="Z35" s="14" t="s">
        <v>1138</v>
      </c>
      <c r="AB35" s="8" t="s">
        <v>1092</v>
      </c>
      <c r="AC35" s="14">
        <v>86</v>
      </c>
    </row>
    <row r="36" spans="2:29" ht="12.75">
      <c r="B36" s="34" t="s">
        <v>1030</v>
      </c>
      <c r="F36" s="21" t="s">
        <v>1046</v>
      </c>
      <c r="G36" s="21" t="s">
        <v>1139</v>
      </c>
      <c r="H36" s="14">
        <v>255</v>
      </c>
      <c r="I36" s="40" t="s">
        <v>1068</v>
      </c>
      <c r="J36" s="42">
        <v>418</v>
      </c>
      <c r="K36" s="1" t="s">
        <v>1087</v>
      </c>
      <c r="L36" s="2" t="s">
        <v>1140</v>
      </c>
      <c r="N36" s="2" t="s">
        <v>1049</v>
      </c>
      <c r="O36" s="4" t="s">
        <v>1128</v>
      </c>
      <c r="P36" s="2" t="s">
        <v>1070</v>
      </c>
      <c r="Q36" s="23" t="s">
        <v>1122</v>
      </c>
      <c r="R36" s="23" t="s">
        <v>1080</v>
      </c>
      <c r="S36" s="22">
        <v>19</v>
      </c>
      <c r="T36" s="8" t="s">
        <v>1141</v>
      </c>
      <c r="U36" s="3">
        <v>36.37465</v>
      </c>
      <c r="V36" s="3">
        <v>-116.2735</v>
      </c>
      <c r="Y36" s="12">
        <f>28</f>
        <v>28</v>
      </c>
      <c r="Z36" s="14" t="s">
        <v>1042</v>
      </c>
      <c r="AB36" s="8" t="s">
        <v>1083</v>
      </c>
      <c r="AC36" s="14">
        <v>87</v>
      </c>
    </row>
    <row r="37" spans="2:28" ht="12.75">
      <c r="B37" t="s">
        <v>1044</v>
      </c>
      <c r="F37" s="21" t="s">
        <v>1046</v>
      </c>
      <c r="G37" s="21" t="s">
        <v>1046</v>
      </c>
      <c r="H37" s="14" t="s">
        <v>1046</v>
      </c>
      <c r="I37" s="40">
        <v>229</v>
      </c>
      <c r="J37" s="42">
        <v>409</v>
      </c>
      <c r="K37" s="1" t="s">
        <v>1047</v>
      </c>
      <c r="L37" s="2" t="s">
        <v>1072</v>
      </c>
      <c r="N37" s="2" t="s">
        <v>1049</v>
      </c>
      <c r="O37" s="4" t="s">
        <v>1059</v>
      </c>
      <c r="P37" s="2" t="s">
        <v>1070</v>
      </c>
      <c r="Q37" s="24" t="s">
        <v>1073</v>
      </c>
      <c r="R37" s="24" t="s">
        <v>1060</v>
      </c>
      <c r="S37" s="25" t="s">
        <v>1074</v>
      </c>
      <c r="T37" s="8" t="s">
        <v>1075</v>
      </c>
      <c r="U37" s="3">
        <v>36.57444</v>
      </c>
      <c r="V37" s="3">
        <v>-116.39639</v>
      </c>
      <c r="Y37" s="12">
        <v>32</v>
      </c>
      <c r="AB37" s="8" t="s">
        <v>1063</v>
      </c>
    </row>
    <row r="38" spans="2:30" ht="12.75">
      <c r="B38" t="s">
        <v>1044</v>
      </c>
      <c r="C38" t="s">
        <v>1076</v>
      </c>
      <c r="E38" t="s">
        <v>1054</v>
      </c>
      <c r="F38" s="21">
        <v>74966</v>
      </c>
      <c r="G38" s="21" t="s">
        <v>1077</v>
      </c>
      <c r="H38" s="14">
        <v>846</v>
      </c>
      <c r="I38" s="40">
        <v>229</v>
      </c>
      <c r="J38" s="42">
        <v>420</v>
      </c>
      <c r="K38" s="1" t="s">
        <v>1047</v>
      </c>
      <c r="L38" s="2" t="s">
        <v>1078</v>
      </c>
      <c r="N38" s="2" t="s">
        <v>1049</v>
      </c>
      <c r="O38" s="4" t="s">
        <v>1079</v>
      </c>
      <c r="P38" s="2" t="s">
        <v>1070</v>
      </c>
      <c r="Q38" s="24" t="s">
        <v>1073</v>
      </c>
      <c r="R38" s="24" t="s">
        <v>1080</v>
      </c>
      <c r="S38" s="25" t="s">
        <v>1081</v>
      </c>
      <c r="T38" s="8" t="s">
        <v>1082</v>
      </c>
      <c r="U38" s="3">
        <v>36.5383</v>
      </c>
      <c r="V38" s="3">
        <v>-116.2317</v>
      </c>
      <c r="Y38" s="12">
        <v>30.6</v>
      </c>
      <c r="Z38" s="14" t="s">
        <v>1042</v>
      </c>
      <c r="AB38" s="8" t="s">
        <v>1083</v>
      </c>
      <c r="AC38" s="14">
        <v>84</v>
      </c>
      <c r="AD38" t="s">
        <v>1084</v>
      </c>
    </row>
    <row r="39" spans="2:28" ht="12.75">
      <c r="B39" t="s">
        <v>1044</v>
      </c>
      <c r="C39" t="s">
        <v>1116</v>
      </c>
      <c r="F39" s="21" t="s">
        <v>1046</v>
      </c>
      <c r="G39" s="21" t="s">
        <v>1046</v>
      </c>
      <c r="H39" s="14" t="s">
        <v>1046</v>
      </c>
      <c r="I39" s="40">
        <v>229</v>
      </c>
      <c r="J39" s="42">
        <v>421</v>
      </c>
      <c r="K39" s="1" t="s">
        <v>1047</v>
      </c>
      <c r="L39" s="2" t="s">
        <v>1117</v>
      </c>
      <c r="N39" s="2" t="s">
        <v>1049</v>
      </c>
      <c r="O39" s="4" t="s">
        <v>1114</v>
      </c>
      <c r="P39" s="2" t="s">
        <v>1070</v>
      </c>
      <c r="Q39" s="24" t="s">
        <v>1090</v>
      </c>
      <c r="R39" s="24" t="s">
        <v>1118</v>
      </c>
      <c r="S39" s="25" t="s">
        <v>1119</v>
      </c>
      <c r="T39" s="8" t="s">
        <v>1120</v>
      </c>
      <c r="U39" s="3">
        <v>36.49139</v>
      </c>
      <c r="V39" s="3">
        <v>-116.14917</v>
      </c>
      <c r="Y39" s="12">
        <v>27.5</v>
      </c>
      <c r="AB39" s="8" t="s">
        <v>1063</v>
      </c>
    </row>
    <row r="40" spans="2:29" ht="12.75">
      <c r="B40" t="s">
        <v>1044</v>
      </c>
      <c r="C40" s="4" t="s">
        <v>1045</v>
      </c>
      <c r="D40" s="4"/>
      <c r="F40" s="21">
        <v>74494</v>
      </c>
      <c r="G40" s="21">
        <v>70016</v>
      </c>
      <c r="H40" s="14" t="s">
        <v>1046</v>
      </c>
      <c r="I40" s="40">
        <v>229</v>
      </c>
      <c r="J40" s="42" t="s">
        <v>1046</v>
      </c>
      <c r="K40" s="1" t="s">
        <v>1047</v>
      </c>
      <c r="L40" s="6" t="s">
        <v>1048</v>
      </c>
      <c r="N40" s="2" t="s">
        <v>1049</v>
      </c>
      <c r="O40" s="28" t="s">
        <v>1050</v>
      </c>
      <c r="P40" s="2" t="s">
        <v>1070</v>
      </c>
      <c r="Q40" s="26" t="s">
        <v>1051</v>
      </c>
      <c r="R40" s="26" t="s">
        <v>1052</v>
      </c>
      <c r="S40" s="27">
        <v>14</v>
      </c>
      <c r="T40" s="5"/>
      <c r="U40" s="7">
        <v>36.65384</v>
      </c>
      <c r="V40" s="7">
        <v>-116.4219</v>
      </c>
      <c r="W40" s="7"/>
      <c r="X40" s="7"/>
      <c r="Y40" s="13">
        <v>28</v>
      </c>
      <c r="Z40" s="30" t="s">
        <v>1053</v>
      </c>
      <c r="AA40" s="31" t="s">
        <v>1054</v>
      </c>
      <c r="AB40" s="45" t="s">
        <v>1055</v>
      </c>
      <c r="AC40" s="14">
        <v>83</v>
      </c>
    </row>
    <row r="41" spans="2:29" ht="12.75">
      <c r="B41" t="s">
        <v>1044</v>
      </c>
      <c r="C41" s="4" t="s">
        <v>1045</v>
      </c>
      <c r="D41" s="4"/>
      <c r="F41" s="21">
        <v>74495</v>
      </c>
      <c r="G41" s="21">
        <v>70017</v>
      </c>
      <c r="H41" s="14" t="s">
        <v>1046</v>
      </c>
      <c r="I41" s="40">
        <v>229</v>
      </c>
      <c r="J41" s="42" t="s">
        <v>1046</v>
      </c>
      <c r="K41" s="1" t="s">
        <v>1047</v>
      </c>
      <c r="L41" s="6" t="s">
        <v>1056</v>
      </c>
      <c r="N41" s="2" t="s">
        <v>1049</v>
      </c>
      <c r="O41" s="28" t="s">
        <v>1050</v>
      </c>
      <c r="P41" s="2" t="s">
        <v>1070</v>
      </c>
      <c r="Q41" s="26" t="s">
        <v>1051</v>
      </c>
      <c r="R41" s="26" t="s">
        <v>1052</v>
      </c>
      <c r="S41" s="27">
        <v>14</v>
      </c>
      <c r="T41" s="5"/>
      <c r="U41" s="7">
        <v>36.65385</v>
      </c>
      <c r="V41" s="7">
        <v>-116.4219</v>
      </c>
      <c r="W41" s="7"/>
      <c r="X41" s="7"/>
      <c r="Y41" s="13">
        <v>28</v>
      </c>
      <c r="Z41" s="30" t="s">
        <v>1053</v>
      </c>
      <c r="AA41" s="31" t="s">
        <v>1054</v>
      </c>
      <c r="AB41" s="45" t="s">
        <v>1055</v>
      </c>
      <c r="AC41" s="14">
        <v>83</v>
      </c>
    </row>
    <row r="42" spans="2:29" ht="12.75">
      <c r="B42" s="34" t="s">
        <v>1030</v>
      </c>
      <c r="F42" s="14" t="s">
        <v>1046</v>
      </c>
      <c r="G42" s="14" t="s">
        <v>1046</v>
      </c>
      <c r="H42" s="14">
        <v>13</v>
      </c>
      <c r="I42" s="40" t="s">
        <v>1068</v>
      </c>
      <c r="J42" s="14" t="s">
        <v>1046</v>
      </c>
      <c r="K42" s="1" t="s">
        <v>1047</v>
      </c>
      <c r="L42" s="2" t="s">
        <v>1069</v>
      </c>
      <c r="N42" s="2" t="s">
        <v>1049</v>
      </c>
      <c r="O42" s="4" t="s">
        <v>1050</v>
      </c>
      <c r="P42" s="2" t="s">
        <v>1070</v>
      </c>
      <c r="Q42" s="23" t="s">
        <v>1051</v>
      </c>
      <c r="R42" s="23" t="s">
        <v>1060</v>
      </c>
      <c r="S42" s="22">
        <v>18</v>
      </c>
      <c r="U42" s="3">
        <v>36.64449</v>
      </c>
      <c r="V42" s="3">
        <v>-116.3963</v>
      </c>
      <c r="Y42" s="48">
        <v>-8888</v>
      </c>
      <c r="Z42" s="14" t="s">
        <v>1042</v>
      </c>
      <c r="AB42" s="44" t="s">
        <v>1071</v>
      </c>
      <c r="AC42" s="14">
        <v>83</v>
      </c>
    </row>
    <row r="43" spans="2:29" ht="12.75">
      <c r="B43" s="34" t="s">
        <v>1030</v>
      </c>
      <c r="F43" s="14" t="s">
        <v>1046</v>
      </c>
      <c r="G43" s="14" t="s">
        <v>1046</v>
      </c>
      <c r="H43" s="14">
        <v>14</v>
      </c>
      <c r="I43" s="40" t="s">
        <v>1068</v>
      </c>
      <c r="J43" s="14" t="s">
        <v>1046</v>
      </c>
      <c r="K43" s="1" t="s">
        <v>1047</v>
      </c>
      <c r="L43" s="2" t="s">
        <v>1069</v>
      </c>
      <c r="N43" s="2" t="s">
        <v>1049</v>
      </c>
      <c r="O43" s="4" t="s">
        <v>1050</v>
      </c>
      <c r="P43" s="2" t="s">
        <v>1070</v>
      </c>
      <c r="Q43" s="23" t="s">
        <v>1051</v>
      </c>
      <c r="R43" s="23" t="s">
        <v>1060</v>
      </c>
      <c r="S43" s="22">
        <v>18</v>
      </c>
      <c r="U43" s="3">
        <v>36.64393</v>
      </c>
      <c r="V43" s="3">
        <v>-116.3959</v>
      </c>
      <c r="Y43" s="48">
        <v>-8888</v>
      </c>
      <c r="Z43" s="14" t="s">
        <v>1042</v>
      </c>
      <c r="AB43" s="44" t="s">
        <v>1071</v>
      </c>
      <c r="AC43" s="14">
        <v>83</v>
      </c>
    </row>
    <row r="44" spans="2:29" ht="12.75">
      <c r="B44" s="34" t="s">
        <v>1030</v>
      </c>
      <c r="F44" s="14" t="s">
        <v>1046</v>
      </c>
      <c r="G44" s="14" t="s">
        <v>1046</v>
      </c>
      <c r="H44" s="14">
        <v>15</v>
      </c>
      <c r="I44" s="40" t="s">
        <v>1068</v>
      </c>
      <c r="J44" s="14" t="s">
        <v>1046</v>
      </c>
      <c r="K44" s="1" t="s">
        <v>1047</v>
      </c>
      <c r="L44" s="2" t="s">
        <v>1069</v>
      </c>
      <c r="N44" s="2" t="s">
        <v>1049</v>
      </c>
      <c r="O44" s="4" t="s">
        <v>1050</v>
      </c>
      <c r="P44" s="2" t="s">
        <v>1070</v>
      </c>
      <c r="Q44" s="23" t="s">
        <v>1051</v>
      </c>
      <c r="R44" s="23" t="s">
        <v>1060</v>
      </c>
      <c r="S44" s="22">
        <v>18</v>
      </c>
      <c r="U44" s="3">
        <v>36.64202</v>
      </c>
      <c r="V44" s="3">
        <v>-116.3967</v>
      </c>
      <c r="Y44" s="48">
        <v>-8888</v>
      </c>
      <c r="Z44" s="14" t="s">
        <v>1042</v>
      </c>
      <c r="AB44" s="44" t="s">
        <v>1071</v>
      </c>
      <c r="AC44" s="14">
        <v>83</v>
      </c>
    </row>
    <row r="45" spans="2:29" ht="12.75">
      <c r="B45" s="34" t="s">
        <v>1030</v>
      </c>
      <c r="F45" s="21">
        <v>74945</v>
      </c>
      <c r="G45" s="21" t="s">
        <v>1046</v>
      </c>
      <c r="H45" s="14">
        <v>222</v>
      </c>
      <c r="I45" s="40" t="s">
        <v>1068</v>
      </c>
      <c r="J45" s="42" t="s">
        <v>1046</v>
      </c>
      <c r="K45" s="1" t="s">
        <v>1047</v>
      </c>
      <c r="L45" s="2" t="s">
        <v>1058</v>
      </c>
      <c r="N45" s="2" t="s">
        <v>1049</v>
      </c>
      <c r="O45" s="4" t="s">
        <v>1089</v>
      </c>
      <c r="P45" s="2" t="s">
        <v>1070</v>
      </c>
      <c r="Q45" s="23" t="s">
        <v>1090</v>
      </c>
      <c r="R45" s="23" t="s">
        <v>1060</v>
      </c>
      <c r="S45" s="22">
        <v>10</v>
      </c>
      <c r="U45" s="3">
        <v>36.48506</v>
      </c>
      <c r="V45" s="3">
        <v>-116.3308</v>
      </c>
      <c r="Y45" s="11">
        <v>21</v>
      </c>
      <c r="Z45" s="14" t="s">
        <v>1042</v>
      </c>
      <c r="AA45" s="14" t="s">
        <v>1106</v>
      </c>
      <c r="AB45" s="45" t="s">
        <v>1055</v>
      </c>
      <c r="AC45" s="14">
        <v>87</v>
      </c>
    </row>
    <row r="46" spans="2:29" ht="12.75">
      <c r="B46" s="34" t="s">
        <v>1030</v>
      </c>
      <c r="F46" s="21">
        <v>74947</v>
      </c>
      <c r="G46" s="14" t="s">
        <v>1046</v>
      </c>
      <c r="H46" s="14">
        <v>223</v>
      </c>
      <c r="I46" s="40" t="s">
        <v>1068</v>
      </c>
      <c r="J46" s="14" t="s">
        <v>1046</v>
      </c>
      <c r="K46" s="1" t="s">
        <v>1047</v>
      </c>
      <c r="L46" s="2" t="s">
        <v>1110</v>
      </c>
      <c r="N46" s="2" t="s">
        <v>1049</v>
      </c>
      <c r="O46" s="4" t="s">
        <v>1089</v>
      </c>
      <c r="P46" s="2" t="s">
        <v>1070</v>
      </c>
      <c r="Q46" s="23" t="s">
        <v>1090</v>
      </c>
      <c r="R46" s="23" t="s">
        <v>1060</v>
      </c>
      <c r="S46" s="22">
        <v>10</v>
      </c>
      <c r="U46" s="3">
        <v>36.48249</v>
      </c>
      <c r="V46" s="3">
        <v>-116.3298</v>
      </c>
      <c r="Y46" s="11">
        <v>21</v>
      </c>
      <c r="Z46" s="14" t="s">
        <v>1042</v>
      </c>
      <c r="AA46" s="14" t="s">
        <v>1054</v>
      </c>
      <c r="AB46" s="45" t="s">
        <v>1055</v>
      </c>
      <c r="AC46" s="14">
        <v>87</v>
      </c>
    </row>
    <row r="47" spans="2:29" ht="12.75">
      <c r="B47" s="34" t="s">
        <v>1030</v>
      </c>
      <c r="F47" s="21">
        <v>74948</v>
      </c>
      <c r="H47" s="14">
        <v>224</v>
      </c>
      <c r="I47" s="40" t="s">
        <v>1068</v>
      </c>
      <c r="K47" s="1" t="s">
        <v>1047</v>
      </c>
      <c r="L47" s="2" t="s">
        <v>1111</v>
      </c>
      <c r="N47" s="2" t="s">
        <v>1049</v>
      </c>
      <c r="O47" s="4" t="s">
        <v>1089</v>
      </c>
      <c r="P47" s="2" t="s">
        <v>1070</v>
      </c>
      <c r="Q47" s="23" t="s">
        <v>1090</v>
      </c>
      <c r="R47" s="23" t="s">
        <v>1060</v>
      </c>
      <c r="S47" s="22">
        <v>14</v>
      </c>
      <c r="U47" s="3">
        <v>36.47199</v>
      </c>
      <c r="V47" s="3">
        <v>-116.3152</v>
      </c>
      <c r="Y47" s="11">
        <v>33.9</v>
      </c>
      <c r="Z47" s="14" t="s">
        <v>1042</v>
      </c>
      <c r="AA47" s="14" t="s">
        <v>1106</v>
      </c>
      <c r="AB47" s="45" t="s">
        <v>1055</v>
      </c>
      <c r="AC47" s="14">
        <v>87</v>
      </c>
    </row>
    <row r="48" spans="2:29" ht="12.75">
      <c r="B48" s="34" t="s">
        <v>1030</v>
      </c>
      <c r="F48" s="21">
        <v>74923</v>
      </c>
      <c r="G48" s="21" t="s">
        <v>1046</v>
      </c>
      <c r="H48" s="14">
        <v>235</v>
      </c>
      <c r="I48" s="40" t="s">
        <v>1068</v>
      </c>
      <c r="J48" s="42" t="s">
        <v>1046</v>
      </c>
      <c r="K48" s="1" t="s">
        <v>1047</v>
      </c>
      <c r="L48" s="2" t="s">
        <v>1112</v>
      </c>
      <c r="N48" s="2" t="s">
        <v>1049</v>
      </c>
      <c r="O48" s="4" t="s">
        <v>1089</v>
      </c>
      <c r="P48" s="2" t="s">
        <v>1070</v>
      </c>
      <c r="Q48" s="23" t="s">
        <v>1090</v>
      </c>
      <c r="R48" s="23" t="s">
        <v>1060</v>
      </c>
      <c r="S48" s="22">
        <v>36</v>
      </c>
      <c r="U48" s="3">
        <v>36.42485</v>
      </c>
      <c r="V48" s="3">
        <v>-116.2875</v>
      </c>
      <c r="Y48" s="11">
        <v>33.3</v>
      </c>
      <c r="Z48" s="14" t="s">
        <v>1042</v>
      </c>
      <c r="AA48" s="14" t="s">
        <v>1054</v>
      </c>
      <c r="AB48" s="45" t="s">
        <v>1055</v>
      </c>
      <c r="AC48" s="14">
        <v>87</v>
      </c>
    </row>
    <row r="49" spans="2:29" ht="12.75">
      <c r="B49" s="34" t="s">
        <v>1030</v>
      </c>
      <c r="F49" s="42" t="s">
        <v>1046</v>
      </c>
      <c r="G49" s="42" t="s">
        <v>1046</v>
      </c>
      <c r="H49" s="14">
        <v>183</v>
      </c>
      <c r="I49" s="40" t="s">
        <v>1068</v>
      </c>
      <c r="J49" s="42" t="s">
        <v>1046</v>
      </c>
      <c r="K49" s="1" t="s">
        <v>1047</v>
      </c>
      <c r="L49" s="2" t="s">
        <v>1058</v>
      </c>
      <c r="N49" s="2" t="s">
        <v>1049</v>
      </c>
      <c r="O49" s="4" t="s">
        <v>1114</v>
      </c>
      <c r="P49" s="2" t="s">
        <v>1070</v>
      </c>
      <c r="Q49" s="23" t="s">
        <v>1090</v>
      </c>
      <c r="R49" s="23" t="s">
        <v>1080</v>
      </c>
      <c r="S49" s="22">
        <v>8</v>
      </c>
      <c r="U49" s="3">
        <v>36.48498</v>
      </c>
      <c r="V49" s="3">
        <v>-116.1566</v>
      </c>
      <c r="Y49" s="48">
        <v>-8888</v>
      </c>
      <c r="Z49" s="14" t="s">
        <v>1042</v>
      </c>
      <c r="AB49" s="44" t="s">
        <v>1071</v>
      </c>
      <c r="AC49" s="14">
        <v>68</v>
      </c>
    </row>
    <row r="50" spans="2:29" ht="12.75">
      <c r="B50" s="34" t="s">
        <v>1030</v>
      </c>
      <c r="F50" s="21" t="s">
        <v>1046</v>
      </c>
      <c r="G50" s="21" t="s">
        <v>1046</v>
      </c>
      <c r="H50" s="14">
        <v>847</v>
      </c>
      <c r="I50" s="40" t="s">
        <v>1068</v>
      </c>
      <c r="J50" s="42" t="s">
        <v>1046</v>
      </c>
      <c r="K50" s="1" t="s">
        <v>1047</v>
      </c>
      <c r="L50" s="2" t="s">
        <v>1058</v>
      </c>
      <c r="N50" s="2" t="s">
        <v>1049</v>
      </c>
      <c r="O50" s="4" t="s">
        <v>1079</v>
      </c>
      <c r="P50" s="2" t="s">
        <v>1070</v>
      </c>
      <c r="Q50" s="23" t="s">
        <v>1090</v>
      </c>
      <c r="R50" s="23" t="s">
        <v>1080</v>
      </c>
      <c r="S50" s="22">
        <v>1</v>
      </c>
      <c r="U50" s="3">
        <v>36.5087</v>
      </c>
      <c r="V50" s="3">
        <v>-116.1796</v>
      </c>
      <c r="Y50" s="48">
        <v>-8888</v>
      </c>
      <c r="Z50" s="14" t="s">
        <v>1042</v>
      </c>
      <c r="AB50" s="44" t="s">
        <v>1071</v>
      </c>
      <c r="AC50" s="14">
        <v>84</v>
      </c>
    </row>
    <row r="51" spans="2:29" ht="12.75">
      <c r="B51" s="34" t="s">
        <v>1030</v>
      </c>
      <c r="F51" s="21" t="s">
        <v>1046</v>
      </c>
      <c r="G51" s="21" t="s">
        <v>1046</v>
      </c>
      <c r="H51" s="14">
        <v>848</v>
      </c>
      <c r="I51" s="40" t="s">
        <v>1068</v>
      </c>
      <c r="J51" s="42" t="s">
        <v>1046</v>
      </c>
      <c r="K51" s="1" t="s">
        <v>1047</v>
      </c>
      <c r="L51" s="2" t="s">
        <v>1058</v>
      </c>
      <c r="N51" s="2" t="s">
        <v>1049</v>
      </c>
      <c r="O51" s="4" t="s">
        <v>1079</v>
      </c>
      <c r="P51" s="2" t="s">
        <v>1070</v>
      </c>
      <c r="Q51" s="23" t="s">
        <v>1090</v>
      </c>
      <c r="R51" s="23" t="s">
        <v>1080</v>
      </c>
      <c r="S51" s="22">
        <v>1</v>
      </c>
      <c r="U51" s="3">
        <v>36.50852</v>
      </c>
      <c r="V51" s="3">
        <v>-116.1789</v>
      </c>
      <c r="Y51" s="48">
        <v>-8888</v>
      </c>
      <c r="Z51" s="14" t="s">
        <v>1042</v>
      </c>
      <c r="AB51" s="44" t="s">
        <v>1071</v>
      </c>
      <c r="AC51" s="14">
        <v>84</v>
      </c>
    </row>
    <row r="52" spans="2:29" ht="12.75">
      <c r="B52" s="34" t="s">
        <v>1030</v>
      </c>
      <c r="F52" s="42" t="s">
        <v>1046</v>
      </c>
      <c r="G52" s="42" t="s">
        <v>1046</v>
      </c>
      <c r="H52" s="14">
        <v>241</v>
      </c>
      <c r="I52" s="40" t="s">
        <v>1068</v>
      </c>
      <c r="J52" s="42" t="s">
        <v>1046</v>
      </c>
      <c r="K52" s="1" t="s">
        <v>1047</v>
      </c>
      <c r="L52" s="2" t="s">
        <v>1058</v>
      </c>
      <c r="N52" s="2" t="s">
        <v>1049</v>
      </c>
      <c r="O52" s="4" t="s">
        <v>1089</v>
      </c>
      <c r="P52" s="2" t="s">
        <v>1070</v>
      </c>
      <c r="Q52" s="23" t="s">
        <v>1122</v>
      </c>
      <c r="R52" s="23" t="s">
        <v>1080</v>
      </c>
      <c r="S52" s="22">
        <v>6</v>
      </c>
      <c r="U52" s="3">
        <v>36.42433</v>
      </c>
      <c r="V52" s="3">
        <v>-116.2689</v>
      </c>
      <c r="Y52" s="48">
        <v>-8888</v>
      </c>
      <c r="Z52" s="14" t="s">
        <v>1042</v>
      </c>
      <c r="AB52" s="44" t="s">
        <v>1071</v>
      </c>
      <c r="AC52" s="14">
        <v>86</v>
      </c>
    </row>
    <row r="53" spans="2:29" ht="12.75">
      <c r="B53" s="34" t="s">
        <v>1030</v>
      </c>
      <c r="F53" s="42" t="s">
        <v>1046</v>
      </c>
      <c r="G53" s="42" t="s">
        <v>1046</v>
      </c>
      <c r="H53" s="14">
        <v>242</v>
      </c>
      <c r="I53" s="40" t="s">
        <v>1068</v>
      </c>
      <c r="J53" s="42" t="s">
        <v>1046</v>
      </c>
      <c r="K53" s="1" t="s">
        <v>1047</v>
      </c>
      <c r="L53" s="2" t="s">
        <v>1058</v>
      </c>
      <c r="N53" s="2" t="s">
        <v>1049</v>
      </c>
      <c r="O53" s="4" t="s">
        <v>1089</v>
      </c>
      <c r="P53" s="2" t="s">
        <v>1070</v>
      </c>
      <c r="Q53" s="23" t="s">
        <v>1122</v>
      </c>
      <c r="R53" s="23" t="s">
        <v>1080</v>
      </c>
      <c r="S53" s="22">
        <v>6</v>
      </c>
      <c r="U53" s="3">
        <v>36.42243</v>
      </c>
      <c r="V53" s="3">
        <v>-116.2691</v>
      </c>
      <c r="Y53" s="48">
        <v>-8888</v>
      </c>
      <c r="Z53" s="14" t="s">
        <v>1042</v>
      </c>
      <c r="AB53" s="44" t="s">
        <v>1071</v>
      </c>
      <c r="AC53" s="14">
        <v>86</v>
      </c>
    </row>
    <row r="54" spans="2:29" ht="12.75">
      <c r="B54" s="34" t="s">
        <v>1030</v>
      </c>
      <c r="F54" s="21">
        <v>74900</v>
      </c>
      <c r="H54" s="14">
        <v>243</v>
      </c>
      <c r="I54" s="40" t="s">
        <v>1068</v>
      </c>
      <c r="J54" s="42" t="s">
        <v>1046</v>
      </c>
      <c r="K54" s="1" t="s">
        <v>1047</v>
      </c>
      <c r="L54" s="2" t="s">
        <v>1058</v>
      </c>
      <c r="N54" s="2" t="s">
        <v>1049</v>
      </c>
      <c r="O54" s="4" t="s">
        <v>1089</v>
      </c>
      <c r="P54" s="2" t="s">
        <v>1070</v>
      </c>
      <c r="Q54" s="23" t="s">
        <v>1122</v>
      </c>
      <c r="R54" s="23" t="s">
        <v>1080</v>
      </c>
      <c r="S54" s="22">
        <v>7</v>
      </c>
      <c r="U54" s="3">
        <v>36.40929</v>
      </c>
      <c r="V54" s="3">
        <v>-116.2826</v>
      </c>
      <c r="Y54" s="11">
        <v>30.5</v>
      </c>
      <c r="Z54" s="14" t="s">
        <v>1042</v>
      </c>
      <c r="AA54" s="14" t="s">
        <v>1054</v>
      </c>
      <c r="AB54" s="45" t="s">
        <v>1055</v>
      </c>
      <c r="AC54" s="14">
        <v>86</v>
      </c>
    </row>
    <row r="55" spans="2:29" ht="12.75">
      <c r="B55" s="34" t="s">
        <v>1030</v>
      </c>
      <c r="F55" s="21">
        <v>74912</v>
      </c>
      <c r="G55" s="14" t="s">
        <v>1046</v>
      </c>
      <c r="H55" s="14">
        <v>244</v>
      </c>
      <c r="I55" s="40" t="s">
        <v>1068</v>
      </c>
      <c r="J55" s="14" t="s">
        <v>1046</v>
      </c>
      <c r="K55" s="1" t="s">
        <v>1047</v>
      </c>
      <c r="L55" s="2" t="s">
        <v>1142</v>
      </c>
      <c r="N55" s="2" t="s">
        <v>1049</v>
      </c>
      <c r="O55" s="4" t="s">
        <v>1089</v>
      </c>
      <c r="P55" s="2" t="s">
        <v>1070</v>
      </c>
      <c r="Q55" s="23" t="s">
        <v>1122</v>
      </c>
      <c r="R55" s="23" t="s">
        <v>1080</v>
      </c>
      <c r="S55" s="22">
        <v>7</v>
      </c>
      <c r="U55" s="3">
        <v>36.39906</v>
      </c>
      <c r="V55" s="3">
        <v>-116.2682</v>
      </c>
      <c r="Y55" s="11">
        <v>26.7</v>
      </c>
      <c r="Z55" s="14" t="s">
        <v>1042</v>
      </c>
      <c r="AA55" s="14" t="s">
        <v>1054</v>
      </c>
      <c r="AB55" s="45" t="s">
        <v>1055</v>
      </c>
      <c r="AC55" s="14">
        <v>86</v>
      </c>
    </row>
    <row r="56" spans="2:29" ht="12.75">
      <c r="B56" s="34" t="s">
        <v>1030</v>
      </c>
      <c r="F56" s="21">
        <v>74907</v>
      </c>
      <c r="G56" s="14" t="s">
        <v>1046</v>
      </c>
      <c r="H56" s="14">
        <v>245</v>
      </c>
      <c r="I56" s="40" t="s">
        <v>1068</v>
      </c>
      <c r="J56" s="14" t="s">
        <v>1046</v>
      </c>
      <c r="K56" s="1" t="s">
        <v>1047</v>
      </c>
      <c r="L56" s="2" t="s">
        <v>1143</v>
      </c>
      <c r="N56" s="2" t="s">
        <v>1049</v>
      </c>
      <c r="O56" s="4" t="s">
        <v>1089</v>
      </c>
      <c r="P56" s="2" t="s">
        <v>1070</v>
      </c>
      <c r="Q56" s="23" t="s">
        <v>1122</v>
      </c>
      <c r="R56" s="23" t="s">
        <v>1080</v>
      </c>
      <c r="S56" s="22">
        <v>8</v>
      </c>
      <c r="U56" s="3">
        <v>36.40152</v>
      </c>
      <c r="V56" s="3">
        <v>-116.2626</v>
      </c>
      <c r="Y56" s="11">
        <v>21.1</v>
      </c>
      <c r="Z56" s="14" t="s">
        <v>1042</v>
      </c>
      <c r="AA56" s="14" t="s">
        <v>1054</v>
      </c>
      <c r="AB56" s="45" t="s">
        <v>1055</v>
      </c>
      <c r="AC56" s="14">
        <v>86</v>
      </c>
    </row>
    <row r="57" spans="3:28" ht="12.75">
      <c r="C57" t="s">
        <v>1144</v>
      </c>
      <c r="F57" s="21">
        <v>74917</v>
      </c>
      <c r="G57" s="21">
        <v>70405</v>
      </c>
      <c r="H57" s="14" t="s">
        <v>1046</v>
      </c>
      <c r="I57" s="40">
        <v>229</v>
      </c>
      <c r="J57" s="42" t="s">
        <v>1046</v>
      </c>
      <c r="K57" s="1" t="s">
        <v>1087</v>
      </c>
      <c r="L57" s="2" t="s">
        <v>1145</v>
      </c>
      <c r="N57" s="2" t="s">
        <v>1146</v>
      </c>
      <c r="O57" s="4" t="s">
        <v>1147</v>
      </c>
      <c r="P57" s="2" t="s">
        <v>1070</v>
      </c>
      <c r="Q57" s="23" t="s">
        <v>1122</v>
      </c>
      <c r="R57" s="23" t="s">
        <v>1060</v>
      </c>
      <c r="S57" s="22">
        <v>7</v>
      </c>
      <c r="U57" s="3">
        <v>36.4033</v>
      </c>
      <c r="V57" s="3">
        <v>-116.3817</v>
      </c>
      <c r="Y57" s="11">
        <v>32</v>
      </c>
      <c r="AB57" t="s">
        <v>1008</v>
      </c>
    </row>
    <row r="58" spans="2:29" ht="12.75">
      <c r="B58" s="34" t="s">
        <v>1030</v>
      </c>
      <c r="F58" s="21">
        <v>659</v>
      </c>
      <c r="G58" s="21">
        <v>71141</v>
      </c>
      <c r="H58" s="14">
        <v>749</v>
      </c>
      <c r="I58" s="40" t="s">
        <v>1148</v>
      </c>
      <c r="J58" s="42">
        <v>305</v>
      </c>
      <c r="K58" s="1" t="s">
        <v>1034</v>
      </c>
      <c r="L58" s="2" t="s">
        <v>1149</v>
      </c>
      <c r="N58" s="2" t="s">
        <v>1150</v>
      </c>
      <c r="O58" s="4" t="s">
        <v>1151</v>
      </c>
      <c r="P58" s="2" t="s">
        <v>1152</v>
      </c>
      <c r="Q58" s="23" t="s">
        <v>1153</v>
      </c>
      <c r="R58" s="23" t="s">
        <v>1154</v>
      </c>
      <c r="S58" s="22">
        <v>16</v>
      </c>
      <c r="T58" s="8" t="s">
        <v>1155</v>
      </c>
      <c r="U58" s="3">
        <v>38.89925</v>
      </c>
      <c r="V58" s="3">
        <v>-119.4105</v>
      </c>
      <c r="Y58" s="12">
        <v>61</v>
      </c>
      <c r="Z58" s="14" t="s">
        <v>1156</v>
      </c>
      <c r="AB58" s="8" t="s">
        <v>1157</v>
      </c>
      <c r="AC58" s="14">
        <v>86</v>
      </c>
    </row>
    <row r="59" spans="2:29" ht="12.75">
      <c r="B59" s="34" t="s">
        <v>1030</v>
      </c>
      <c r="F59" s="21" t="s">
        <v>1046</v>
      </c>
      <c r="G59" s="21" t="s">
        <v>1046</v>
      </c>
      <c r="H59" s="14">
        <v>750</v>
      </c>
      <c r="I59" s="40" t="s">
        <v>1148</v>
      </c>
      <c r="J59" s="43" t="s">
        <v>1046</v>
      </c>
      <c r="K59" s="1" t="s">
        <v>1034</v>
      </c>
      <c r="L59" s="2" t="s">
        <v>1158</v>
      </c>
      <c r="N59" s="2" t="s">
        <v>1150</v>
      </c>
      <c r="O59" s="4" t="s">
        <v>1151</v>
      </c>
      <c r="P59" s="2" t="s">
        <v>1152</v>
      </c>
      <c r="Q59" s="23" t="s">
        <v>1153</v>
      </c>
      <c r="R59" s="23" t="s">
        <v>1154</v>
      </c>
      <c r="S59" s="22">
        <v>16</v>
      </c>
      <c r="U59" s="3">
        <v>38.89724</v>
      </c>
      <c r="V59" s="3">
        <v>-119.4107</v>
      </c>
      <c r="Y59" s="49">
        <v>-9999</v>
      </c>
      <c r="Z59" s="14" t="s">
        <v>1156</v>
      </c>
      <c r="AC59" s="14">
        <v>86</v>
      </c>
    </row>
    <row r="60" spans="2:29" ht="12.75">
      <c r="B60" s="34" t="s">
        <v>1030</v>
      </c>
      <c r="F60" s="21" t="s">
        <v>1046</v>
      </c>
      <c r="G60" s="21" t="s">
        <v>1046</v>
      </c>
      <c r="H60" s="14">
        <v>751</v>
      </c>
      <c r="I60" s="40" t="s">
        <v>1159</v>
      </c>
      <c r="J60" s="42" t="s">
        <v>1046</v>
      </c>
      <c r="K60" s="1" t="s">
        <v>1034</v>
      </c>
      <c r="L60" s="2" t="s">
        <v>1099</v>
      </c>
      <c r="N60" s="2" t="s">
        <v>1150</v>
      </c>
      <c r="O60" s="4" t="s">
        <v>1151</v>
      </c>
      <c r="P60" s="2" t="s">
        <v>1152</v>
      </c>
      <c r="Q60" s="23" t="s">
        <v>1161</v>
      </c>
      <c r="R60" s="23" t="s">
        <v>1154</v>
      </c>
      <c r="S60" s="22">
        <v>34</v>
      </c>
      <c r="U60" s="3">
        <v>38.94291</v>
      </c>
      <c r="V60" s="3">
        <v>-119.396</v>
      </c>
      <c r="Y60" s="48">
        <v>-9999</v>
      </c>
      <c r="Z60" s="14" t="s">
        <v>1042</v>
      </c>
      <c r="AA60" s="14" t="s">
        <v>1106</v>
      </c>
      <c r="AB60" s="44" t="s">
        <v>1162</v>
      </c>
      <c r="AC60" s="14">
        <v>86</v>
      </c>
    </row>
    <row r="61" spans="2:29" ht="12.75">
      <c r="B61" s="34" t="s">
        <v>1030</v>
      </c>
      <c r="F61" s="21">
        <v>74615</v>
      </c>
      <c r="G61" s="21" t="s">
        <v>1046</v>
      </c>
      <c r="H61" s="14">
        <v>748</v>
      </c>
      <c r="I61" s="40" t="s">
        <v>1159</v>
      </c>
      <c r="J61" s="21" t="s">
        <v>1046</v>
      </c>
      <c r="K61" s="1" t="s">
        <v>1047</v>
      </c>
      <c r="L61" s="2" t="s">
        <v>1160</v>
      </c>
      <c r="N61" s="2" t="s">
        <v>1150</v>
      </c>
      <c r="O61" s="4" t="s">
        <v>1151</v>
      </c>
      <c r="P61" s="2" t="s">
        <v>1152</v>
      </c>
      <c r="Q61" s="23" t="s">
        <v>1153</v>
      </c>
      <c r="R61" s="23" t="s">
        <v>1154</v>
      </c>
      <c r="S61" s="22">
        <v>10</v>
      </c>
      <c r="U61" s="3">
        <v>38.92148</v>
      </c>
      <c r="V61" s="3">
        <v>-119.3996</v>
      </c>
      <c r="Y61" s="11">
        <v>21.1</v>
      </c>
      <c r="Z61" s="14" t="s">
        <v>1042</v>
      </c>
      <c r="AA61" s="14" t="s">
        <v>1106</v>
      </c>
      <c r="AB61" s="44" t="s">
        <v>1071</v>
      </c>
      <c r="AC61" s="14">
        <v>86</v>
      </c>
    </row>
    <row r="62" spans="2:31" ht="12.75">
      <c r="B62" s="34" t="s">
        <v>1030</v>
      </c>
      <c r="F62" s="21" t="s">
        <v>1046</v>
      </c>
      <c r="G62" s="21" t="s">
        <v>1046</v>
      </c>
      <c r="H62" s="14">
        <v>19</v>
      </c>
      <c r="I62" s="40" t="s">
        <v>1159</v>
      </c>
      <c r="J62" s="21" t="s">
        <v>1046</v>
      </c>
      <c r="K62" s="1" t="s">
        <v>1047</v>
      </c>
      <c r="L62" s="2" t="s">
        <v>1163</v>
      </c>
      <c r="N62" s="2" t="s">
        <v>1150</v>
      </c>
      <c r="O62" s="4" t="s">
        <v>1164</v>
      </c>
      <c r="P62" s="2" t="s">
        <v>1152</v>
      </c>
      <c r="Q62" s="23" t="s">
        <v>1161</v>
      </c>
      <c r="R62" s="23" t="s">
        <v>1154</v>
      </c>
      <c r="S62" s="22">
        <v>25</v>
      </c>
      <c r="U62" s="3">
        <v>38.96951</v>
      </c>
      <c r="V62" s="3">
        <v>-119.3513</v>
      </c>
      <c r="Y62" s="48">
        <v>-8888</v>
      </c>
      <c r="Z62" s="14" t="s">
        <v>1042</v>
      </c>
      <c r="AB62" s="44" t="s">
        <v>1071</v>
      </c>
      <c r="AC62" s="14">
        <v>86</v>
      </c>
      <c r="AE62" s="14" t="s">
        <v>1165</v>
      </c>
    </row>
    <row r="63" spans="2:31" ht="12.75">
      <c r="B63" s="34" t="s">
        <v>1030</v>
      </c>
      <c r="C63" t="s">
        <v>1166</v>
      </c>
      <c r="F63" s="21" t="s">
        <v>1167</v>
      </c>
      <c r="G63" s="21" t="s">
        <v>1168</v>
      </c>
      <c r="H63" s="14">
        <v>20</v>
      </c>
      <c r="I63" s="40" t="s">
        <v>1159</v>
      </c>
      <c r="J63" s="42">
        <v>306</v>
      </c>
      <c r="K63" s="1" t="s">
        <v>1047</v>
      </c>
      <c r="L63" s="2" t="s">
        <v>1169</v>
      </c>
      <c r="N63" s="2" t="s">
        <v>1150</v>
      </c>
      <c r="O63" s="4" t="s">
        <v>1164</v>
      </c>
      <c r="P63" s="2" t="s">
        <v>1152</v>
      </c>
      <c r="Q63" s="23" t="s">
        <v>1161</v>
      </c>
      <c r="R63" s="23" t="s">
        <v>1154</v>
      </c>
      <c r="S63" s="22">
        <v>25</v>
      </c>
      <c r="T63" s="8" t="s">
        <v>1170</v>
      </c>
      <c r="U63" s="3">
        <v>38.96177</v>
      </c>
      <c r="V63" s="3">
        <v>-119.3611</v>
      </c>
      <c r="Y63" s="12">
        <f>27.8</f>
        <v>27.8</v>
      </c>
      <c r="Z63" s="14" t="s">
        <v>1042</v>
      </c>
      <c r="AB63" s="8" t="s">
        <v>1171</v>
      </c>
      <c r="AC63" s="14">
        <v>86</v>
      </c>
      <c r="AD63" t="s">
        <v>1172</v>
      </c>
      <c r="AE63" s="14" t="s">
        <v>1165</v>
      </c>
    </row>
    <row r="64" spans="2:29" ht="12.75">
      <c r="B64" s="34" t="s">
        <v>1030</v>
      </c>
      <c r="F64" s="21" t="s">
        <v>1046</v>
      </c>
      <c r="G64" s="21" t="s">
        <v>1046</v>
      </c>
      <c r="H64" s="14">
        <v>21</v>
      </c>
      <c r="I64" s="40" t="s">
        <v>1159</v>
      </c>
      <c r="J64" s="21" t="s">
        <v>1046</v>
      </c>
      <c r="K64" s="1" t="s">
        <v>1047</v>
      </c>
      <c r="L64" s="2" t="s">
        <v>1058</v>
      </c>
      <c r="N64" s="2" t="s">
        <v>1150</v>
      </c>
      <c r="O64" s="4" t="s">
        <v>1164</v>
      </c>
      <c r="P64" s="2" t="s">
        <v>1152</v>
      </c>
      <c r="Q64" s="23" t="s">
        <v>1161</v>
      </c>
      <c r="R64" s="23" t="s">
        <v>1154</v>
      </c>
      <c r="S64" s="22">
        <v>25</v>
      </c>
      <c r="U64" s="3">
        <v>38.96213</v>
      </c>
      <c r="V64" s="3">
        <v>-119.3649</v>
      </c>
      <c r="Y64" s="48">
        <v>-8888</v>
      </c>
      <c r="Z64" s="14" t="s">
        <v>1042</v>
      </c>
      <c r="AB64" s="44" t="s">
        <v>1071</v>
      </c>
      <c r="AC64" s="14">
        <v>86</v>
      </c>
    </row>
    <row r="65" spans="2:31" s="14" customFormat="1" ht="12.75">
      <c r="B65"/>
      <c r="C65"/>
      <c r="D65"/>
      <c r="E65"/>
      <c r="F65" s="21" t="s">
        <v>1046</v>
      </c>
      <c r="G65" s="21" t="s">
        <v>1046</v>
      </c>
      <c r="H65" s="14" t="s">
        <v>1046</v>
      </c>
      <c r="I65" s="40" t="s">
        <v>1046</v>
      </c>
      <c r="J65" s="42" t="s">
        <v>1046</v>
      </c>
      <c r="K65" s="1" t="s">
        <v>1087</v>
      </c>
      <c r="L65" s="2" t="s">
        <v>1173</v>
      </c>
      <c r="M65" s="2"/>
      <c r="N65" s="4" t="s">
        <v>1174</v>
      </c>
      <c r="O65" s="4" t="s">
        <v>1175</v>
      </c>
      <c r="P65" s="2" t="s">
        <v>1184</v>
      </c>
      <c r="Q65" s="23" t="s">
        <v>1176</v>
      </c>
      <c r="R65" s="23" t="s">
        <v>1177</v>
      </c>
      <c r="S65" s="22">
        <v>28</v>
      </c>
      <c r="T65" s="1" t="s">
        <v>1178</v>
      </c>
      <c r="U65" s="3">
        <v>37.482</v>
      </c>
      <c r="V65" s="3">
        <v>-115.21</v>
      </c>
      <c r="W65" s="3"/>
      <c r="X65" s="3"/>
      <c r="Y65" s="11">
        <v>-8888</v>
      </c>
      <c r="Z65" s="14" t="s">
        <v>1042</v>
      </c>
      <c r="AB65" t="s">
        <v>1179</v>
      </c>
      <c r="AD65"/>
      <c r="AE65"/>
    </row>
    <row r="66" spans="2:29" ht="12.75">
      <c r="B66" s="34" t="s">
        <v>1030</v>
      </c>
      <c r="F66" s="21">
        <v>74641</v>
      </c>
      <c r="G66" s="21" t="s">
        <v>1180</v>
      </c>
      <c r="H66" s="14">
        <v>22</v>
      </c>
      <c r="I66" s="40" t="s">
        <v>1181</v>
      </c>
      <c r="J66" s="42">
        <v>397</v>
      </c>
      <c r="K66" s="1" t="s">
        <v>1087</v>
      </c>
      <c r="L66" s="2" t="s">
        <v>1182</v>
      </c>
      <c r="N66" s="2" t="s">
        <v>1174</v>
      </c>
      <c r="O66" s="4" t="s">
        <v>1183</v>
      </c>
      <c r="P66" s="2" t="s">
        <v>1184</v>
      </c>
      <c r="Q66" s="23" t="s">
        <v>1185</v>
      </c>
      <c r="R66" s="23" t="s">
        <v>1186</v>
      </c>
      <c r="S66" s="22">
        <v>6</v>
      </c>
      <c r="T66" s="8" t="s">
        <v>1187</v>
      </c>
      <c r="U66" s="3">
        <v>37.46366</v>
      </c>
      <c r="V66" s="3">
        <v>-115.1917</v>
      </c>
      <c r="Y66" s="12">
        <f>31.1</f>
        <v>31.1</v>
      </c>
      <c r="Z66" s="14" t="s">
        <v>1042</v>
      </c>
      <c r="AB66" s="8" t="s">
        <v>1188</v>
      </c>
      <c r="AC66" s="14">
        <v>69</v>
      </c>
    </row>
    <row r="67" spans="2:28" ht="12.75">
      <c r="B67" s="34" t="s">
        <v>1189</v>
      </c>
      <c r="F67" s="21" t="s">
        <v>1046</v>
      </c>
      <c r="G67" s="21" t="s">
        <v>1046</v>
      </c>
      <c r="H67" s="14" t="s">
        <v>1046</v>
      </c>
      <c r="I67" s="40" t="s">
        <v>1190</v>
      </c>
      <c r="J67" s="42">
        <v>117</v>
      </c>
      <c r="K67" s="1" t="s">
        <v>1047</v>
      </c>
      <c r="L67" s="2" t="s">
        <v>1191</v>
      </c>
      <c r="N67" s="2" t="s">
        <v>1192</v>
      </c>
      <c r="O67" s="4" t="s">
        <v>1193</v>
      </c>
      <c r="P67" s="2" t="s">
        <v>1658</v>
      </c>
      <c r="Q67" s="24" t="s">
        <v>1194</v>
      </c>
      <c r="R67" s="24" t="s">
        <v>1195</v>
      </c>
      <c r="S67" s="25" t="s">
        <v>1196</v>
      </c>
      <c r="T67" s="8" t="s">
        <v>1197</v>
      </c>
      <c r="U67" s="3">
        <v>40.40556</v>
      </c>
      <c r="V67" s="3">
        <v>-118.7675</v>
      </c>
      <c r="Y67" s="12">
        <v>20.5</v>
      </c>
      <c r="AB67" s="8" t="s">
        <v>1063</v>
      </c>
    </row>
    <row r="68" spans="2:28" ht="12.75">
      <c r="B68" t="s">
        <v>1044</v>
      </c>
      <c r="F68" s="21" t="s">
        <v>1046</v>
      </c>
      <c r="G68" s="21" t="s">
        <v>1046</v>
      </c>
      <c r="H68" s="14" t="s">
        <v>1046</v>
      </c>
      <c r="I68" s="40" t="s">
        <v>1046</v>
      </c>
      <c r="J68" s="42">
        <v>362</v>
      </c>
      <c r="K68" s="1" t="s">
        <v>1057</v>
      </c>
      <c r="L68" s="2" t="s">
        <v>1198</v>
      </c>
      <c r="N68" s="2" t="s">
        <v>1199</v>
      </c>
      <c r="O68" s="4" t="s">
        <v>1200</v>
      </c>
      <c r="P68" s="2" t="s">
        <v>1070</v>
      </c>
      <c r="Q68" s="24" t="s">
        <v>1201</v>
      </c>
      <c r="R68" s="24" t="s">
        <v>1202</v>
      </c>
      <c r="S68" s="25">
        <v>17</v>
      </c>
      <c r="T68"/>
      <c r="U68" s="3">
        <v>38.46069</v>
      </c>
      <c r="V68" s="3">
        <v>-115.59495</v>
      </c>
      <c r="Y68" s="12">
        <v>113</v>
      </c>
      <c r="AB68" s="8" t="s">
        <v>1203</v>
      </c>
    </row>
    <row r="69" spans="2:29" ht="12.75">
      <c r="B69" s="34" t="s">
        <v>1030</v>
      </c>
      <c r="F69" s="21">
        <v>74238</v>
      </c>
      <c r="G69" s="21" t="s">
        <v>1204</v>
      </c>
      <c r="H69" s="14">
        <v>215</v>
      </c>
      <c r="I69" s="40">
        <v>111</v>
      </c>
      <c r="J69" s="42">
        <v>13</v>
      </c>
      <c r="K69" s="1" t="s">
        <v>1034</v>
      </c>
      <c r="L69" s="4" t="s">
        <v>1205</v>
      </c>
      <c r="N69" s="2" t="s">
        <v>1206</v>
      </c>
      <c r="O69" s="4" t="s">
        <v>1207</v>
      </c>
      <c r="P69" s="2" t="s">
        <v>1344</v>
      </c>
      <c r="Q69" s="23" t="s">
        <v>1208</v>
      </c>
      <c r="R69" s="23" t="s">
        <v>1209</v>
      </c>
      <c r="S69" s="22">
        <v>13</v>
      </c>
      <c r="T69" s="8" t="s">
        <v>1210</v>
      </c>
      <c r="U69" s="3">
        <v>41.92151</v>
      </c>
      <c r="V69" s="3">
        <v>-118.7091</v>
      </c>
      <c r="Y69" s="12">
        <v>83</v>
      </c>
      <c r="Z69" s="28" t="s">
        <v>1042</v>
      </c>
      <c r="AB69" s="8" t="s">
        <v>1063</v>
      </c>
      <c r="AC69" s="14">
        <v>90</v>
      </c>
    </row>
    <row r="70" spans="2:30" ht="12.75">
      <c r="B70" s="34" t="s">
        <v>1030</v>
      </c>
      <c r="F70" s="21" t="s">
        <v>1211</v>
      </c>
      <c r="G70" s="21" t="s">
        <v>1212</v>
      </c>
      <c r="H70" s="14">
        <v>573</v>
      </c>
      <c r="I70" s="40" t="s">
        <v>1213</v>
      </c>
      <c r="J70" s="42">
        <v>275</v>
      </c>
      <c r="K70" s="1" t="s">
        <v>1034</v>
      </c>
      <c r="L70" s="4" t="s">
        <v>1214</v>
      </c>
      <c r="N70" s="2" t="s">
        <v>1215</v>
      </c>
      <c r="O70" s="4" t="s">
        <v>1216</v>
      </c>
      <c r="P70" s="2" t="s">
        <v>1217</v>
      </c>
      <c r="Q70" s="23" t="s">
        <v>1218</v>
      </c>
      <c r="R70" s="23" t="s">
        <v>1060</v>
      </c>
      <c r="S70" s="22">
        <v>28</v>
      </c>
      <c r="T70" s="8" t="s">
        <v>1155</v>
      </c>
      <c r="U70" s="3">
        <v>39.40526</v>
      </c>
      <c r="V70" s="3">
        <v>-116.3468</v>
      </c>
      <c r="Y70" s="12">
        <f>54</f>
        <v>54</v>
      </c>
      <c r="Z70" s="14" t="s">
        <v>1219</v>
      </c>
      <c r="AB70" s="8" t="s">
        <v>1220</v>
      </c>
      <c r="AC70" s="14">
        <v>90</v>
      </c>
      <c r="AD70" t="s">
        <v>1221</v>
      </c>
    </row>
    <row r="71" spans="2:29" ht="12.75">
      <c r="B71" s="34" t="s">
        <v>1030</v>
      </c>
      <c r="F71" s="21" t="s">
        <v>1046</v>
      </c>
      <c r="G71" s="21" t="s">
        <v>1046</v>
      </c>
      <c r="H71" s="14">
        <v>574</v>
      </c>
      <c r="I71" s="40" t="s">
        <v>1213</v>
      </c>
      <c r="J71" s="21" t="s">
        <v>1046</v>
      </c>
      <c r="K71" s="1" t="s">
        <v>1034</v>
      </c>
      <c r="L71" s="2" t="s">
        <v>1222</v>
      </c>
      <c r="N71" s="2" t="s">
        <v>1215</v>
      </c>
      <c r="O71" s="4" t="s">
        <v>1216</v>
      </c>
      <c r="P71" s="2" t="s">
        <v>1217</v>
      </c>
      <c r="Q71" s="23" t="s">
        <v>1218</v>
      </c>
      <c r="R71" s="23" t="s">
        <v>1060</v>
      </c>
      <c r="S71" s="22">
        <v>28</v>
      </c>
      <c r="U71" s="3">
        <v>39.40466</v>
      </c>
      <c r="V71" s="3">
        <v>-116.347</v>
      </c>
      <c r="Y71" s="48">
        <v>-9999</v>
      </c>
      <c r="Z71" s="14" t="s">
        <v>1219</v>
      </c>
      <c r="AB71" s="44" t="s">
        <v>1071</v>
      </c>
      <c r="AC71" s="14">
        <v>90</v>
      </c>
    </row>
    <row r="72" spans="2:29" ht="12.75">
      <c r="B72" s="34" t="s">
        <v>1030</v>
      </c>
      <c r="F72" s="21">
        <v>74741</v>
      </c>
      <c r="G72" s="21" t="s">
        <v>1046</v>
      </c>
      <c r="H72" s="14">
        <v>572</v>
      </c>
      <c r="I72" s="40">
        <v>108</v>
      </c>
      <c r="J72" s="42">
        <v>273</v>
      </c>
      <c r="K72" s="1" t="s">
        <v>1047</v>
      </c>
      <c r="L72" s="2" t="s">
        <v>1223</v>
      </c>
      <c r="N72" s="2" t="s">
        <v>1215</v>
      </c>
      <c r="O72" s="4" t="s">
        <v>1216</v>
      </c>
      <c r="P72" s="2" t="s">
        <v>1217</v>
      </c>
      <c r="Q72" s="23" t="s">
        <v>1218</v>
      </c>
      <c r="R72" s="23" t="s">
        <v>1080</v>
      </c>
      <c r="S72" s="22">
        <v>18</v>
      </c>
      <c r="T72" s="8" t="s">
        <v>1224</v>
      </c>
      <c r="U72" s="3">
        <v>39.42883</v>
      </c>
      <c r="V72" s="3">
        <v>-116.2818</v>
      </c>
      <c r="Y72" s="11">
        <v>23.3</v>
      </c>
      <c r="Z72" s="14" t="s">
        <v>1042</v>
      </c>
      <c r="AA72" s="14" t="s">
        <v>1106</v>
      </c>
      <c r="AB72" s="8" t="s">
        <v>1225</v>
      </c>
      <c r="AC72" s="14">
        <v>90</v>
      </c>
    </row>
    <row r="73" spans="2:29" ht="12.75">
      <c r="B73" s="34" t="s">
        <v>1030</v>
      </c>
      <c r="F73" s="21">
        <v>74742</v>
      </c>
      <c r="G73" s="21" t="s">
        <v>1046</v>
      </c>
      <c r="H73" s="14">
        <v>774</v>
      </c>
      <c r="I73" s="40">
        <v>108</v>
      </c>
      <c r="J73" s="42">
        <v>274</v>
      </c>
      <c r="K73" s="1" t="s">
        <v>1047</v>
      </c>
      <c r="L73" s="2" t="s">
        <v>1223</v>
      </c>
      <c r="N73" s="2" t="s">
        <v>1215</v>
      </c>
      <c r="O73" s="4" t="s">
        <v>1216</v>
      </c>
      <c r="P73" s="2" t="s">
        <v>1217</v>
      </c>
      <c r="Q73" s="23" t="s">
        <v>1218</v>
      </c>
      <c r="R73" s="23" t="s">
        <v>1080</v>
      </c>
      <c r="S73" s="22">
        <v>80</v>
      </c>
      <c r="T73" s="8" t="s">
        <v>1226</v>
      </c>
      <c r="U73" s="3">
        <v>39.4088</v>
      </c>
      <c r="V73" s="3">
        <v>-116.2794</v>
      </c>
      <c r="Y73" s="11">
        <v>22.2</v>
      </c>
      <c r="Z73" s="14" t="s">
        <v>1042</v>
      </c>
      <c r="AA73" s="14" t="s">
        <v>1054</v>
      </c>
      <c r="AB73" s="8" t="s">
        <v>1225</v>
      </c>
      <c r="AC73" s="14">
        <v>90</v>
      </c>
    </row>
    <row r="74" spans="2:30" ht="12.75">
      <c r="B74" s="34" t="s">
        <v>1030</v>
      </c>
      <c r="C74" t="s">
        <v>1227</v>
      </c>
      <c r="F74" s="21" t="s">
        <v>1228</v>
      </c>
      <c r="G74" s="21" t="s">
        <v>1229</v>
      </c>
      <c r="H74" s="14">
        <v>28</v>
      </c>
      <c r="I74" s="40">
        <v>107</v>
      </c>
      <c r="J74" s="42">
        <v>270</v>
      </c>
      <c r="K74" s="1" t="s">
        <v>1034</v>
      </c>
      <c r="L74" s="2" t="s">
        <v>1230</v>
      </c>
      <c r="N74" s="2" t="s">
        <v>1231</v>
      </c>
      <c r="O74" s="4" t="s">
        <v>1232</v>
      </c>
      <c r="P74" s="2" t="s">
        <v>1217</v>
      </c>
      <c r="Q74" s="23" t="s">
        <v>1233</v>
      </c>
      <c r="R74" s="23" t="s">
        <v>1060</v>
      </c>
      <c r="S74" s="22">
        <v>5</v>
      </c>
      <c r="T74" s="8" t="s">
        <v>1234</v>
      </c>
      <c r="U74" s="3">
        <v>39.55891</v>
      </c>
      <c r="V74" s="3">
        <v>-116.3599</v>
      </c>
      <c r="Y74" s="12">
        <f>44.3</f>
        <v>44.3</v>
      </c>
      <c r="Z74" s="14" t="s">
        <v>1042</v>
      </c>
      <c r="AB74" s="8" t="s">
        <v>1235</v>
      </c>
      <c r="AC74" s="14">
        <v>86</v>
      </c>
      <c r="AD74" t="s">
        <v>1236</v>
      </c>
    </row>
    <row r="75" spans="2:29" ht="12.75">
      <c r="B75" s="34" t="s">
        <v>1030</v>
      </c>
      <c r="F75" s="21" t="s">
        <v>1046</v>
      </c>
      <c r="G75" s="21" t="s">
        <v>1046</v>
      </c>
      <c r="H75" s="14">
        <v>29</v>
      </c>
      <c r="I75" s="40" t="s">
        <v>1237</v>
      </c>
      <c r="J75" s="43" t="s">
        <v>1046</v>
      </c>
      <c r="K75" s="1" t="s">
        <v>1034</v>
      </c>
      <c r="L75" s="2" t="s">
        <v>1158</v>
      </c>
      <c r="N75" s="2" t="s">
        <v>1231</v>
      </c>
      <c r="O75" s="4" t="s">
        <v>1232</v>
      </c>
      <c r="P75" s="2" t="s">
        <v>1217</v>
      </c>
      <c r="Q75" s="23" t="s">
        <v>1233</v>
      </c>
      <c r="R75" s="23" t="s">
        <v>1060</v>
      </c>
      <c r="S75" s="22">
        <v>5</v>
      </c>
      <c r="U75" s="3">
        <v>39.55832</v>
      </c>
      <c r="V75" s="3">
        <v>-116.3597</v>
      </c>
      <c r="Y75" s="48">
        <v>-9999</v>
      </c>
      <c r="Z75" s="14" t="s">
        <v>1042</v>
      </c>
      <c r="AB75" s="44" t="s">
        <v>1071</v>
      </c>
      <c r="AC75" s="14">
        <v>86</v>
      </c>
    </row>
    <row r="76" spans="2:29" ht="12.75">
      <c r="B76" s="34" t="s">
        <v>1030</v>
      </c>
      <c r="F76" s="21" t="s">
        <v>1046</v>
      </c>
      <c r="G76" s="21" t="s">
        <v>1046</v>
      </c>
      <c r="H76" s="14">
        <v>30</v>
      </c>
      <c r="I76" s="40" t="s">
        <v>1237</v>
      </c>
      <c r="J76" s="43" t="s">
        <v>1046</v>
      </c>
      <c r="K76" s="1" t="s">
        <v>1034</v>
      </c>
      <c r="L76" s="2" t="s">
        <v>1158</v>
      </c>
      <c r="N76" s="2" t="s">
        <v>1231</v>
      </c>
      <c r="O76" s="4" t="s">
        <v>1232</v>
      </c>
      <c r="P76" s="2" t="s">
        <v>1217</v>
      </c>
      <c r="Q76" s="23" t="s">
        <v>1233</v>
      </c>
      <c r="R76" s="23" t="s">
        <v>1060</v>
      </c>
      <c r="S76" s="22">
        <v>5</v>
      </c>
      <c r="U76" s="3">
        <v>39.55788</v>
      </c>
      <c r="V76" s="3">
        <v>-116.3591</v>
      </c>
      <c r="Y76" s="48">
        <v>-9999</v>
      </c>
      <c r="Z76" s="14" t="s">
        <v>1042</v>
      </c>
      <c r="AB76" s="44" t="s">
        <v>1071</v>
      </c>
      <c r="AC76" s="14">
        <v>86</v>
      </c>
    </row>
    <row r="77" spans="2:29" ht="12.75">
      <c r="B77" s="14" t="s">
        <v>1030</v>
      </c>
      <c r="F77" s="21">
        <v>74263</v>
      </c>
      <c r="G77" s="21" t="s">
        <v>1046</v>
      </c>
      <c r="H77" s="14">
        <v>31</v>
      </c>
      <c r="I77" s="40" t="s">
        <v>1237</v>
      </c>
      <c r="J77" s="42">
        <v>271</v>
      </c>
      <c r="K77" s="1" t="s">
        <v>1057</v>
      </c>
      <c r="L77" s="2" t="s">
        <v>1238</v>
      </c>
      <c r="N77" s="2" t="s">
        <v>1231</v>
      </c>
      <c r="O77" s="4" t="s">
        <v>1232</v>
      </c>
      <c r="P77" s="2" t="s">
        <v>1217</v>
      </c>
      <c r="Q77" s="23" t="s">
        <v>1233</v>
      </c>
      <c r="R77" s="23" t="s">
        <v>1060</v>
      </c>
      <c r="S77" s="22">
        <v>17</v>
      </c>
      <c r="T77" s="8" t="s">
        <v>1041</v>
      </c>
      <c r="U77" s="3">
        <v>39.52398</v>
      </c>
      <c r="V77" s="3">
        <v>-116.36</v>
      </c>
      <c r="Y77" s="11">
        <v>46.7</v>
      </c>
      <c r="Z77" s="14" t="s">
        <v>1239</v>
      </c>
      <c r="AA77" s="14" t="s">
        <v>1106</v>
      </c>
      <c r="AB77" s="8" t="s">
        <v>1071</v>
      </c>
      <c r="AC77" s="14">
        <v>86</v>
      </c>
    </row>
    <row r="78" spans="2:29" ht="12.75">
      <c r="B78" s="34" t="s">
        <v>1030</v>
      </c>
      <c r="F78" s="21">
        <v>2134</v>
      </c>
      <c r="G78" s="21" t="s">
        <v>1046</v>
      </c>
      <c r="H78" s="14">
        <v>32</v>
      </c>
      <c r="I78" s="40" t="s">
        <v>1240</v>
      </c>
      <c r="J78" s="42">
        <v>167</v>
      </c>
      <c r="K78" s="1" t="s">
        <v>1047</v>
      </c>
      <c r="L78" s="2" t="s">
        <v>1241</v>
      </c>
      <c r="N78" s="2" t="s">
        <v>1242</v>
      </c>
      <c r="O78" s="4" t="s">
        <v>1243</v>
      </c>
      <c r="P78" s="2" t="s">
        <v>1244</v>
      </c>
      <c r="Q78" s="23" t="s">
        <v>1245</v>
      </c>
      <c r="R78" s="23" t="s">
        <v>1246</v>
      </c>
      <c r="S78" s="22">
        <v>17</v>
      </c>
      <c r="T78" s="8" t="s">
        <v>1247</v>
      </c>
      <c r="U78" s="3">
        <v>40.64219</v>
      </c>
      <c r="V78" s="3">
        <v>-116.9368</v>
      </c>
      <c r="Y78" s="11">
        <v>23.3</v>
      </c>
      <c r="Z78" s="14" t="s">
        <v>1248</v>
      </c>
      <c r="AA78" s="14" t="s">
        <v>1054</v>
      </c>
      <c r="AB78" s="8" t="s">
        <v>1171</v>
      </c>
      <c r="AC78" s="14">
        <v>85</v>
      </c>
    </row>
    <row r="79" spans="2:29" ht="12.75">
      <c r="B79" s="34" t="s">
        <v>1030</v>
      </c>
      <c r="F79" s="21" t="s">
        <v>1046</v>
      </c>
      <c r="G79" s="21" t="s">
        <v>1046</v>
      </c>
      <c r="H79" s="14">
        <v>40</v>
      </c>
      <c r="I79" s="40" t="s">
        <v>1249</v>
      </c>
      <c r="J79" s="43" t="s">
        <v>1046</v>
      </c>
      <c r="K79" s="1" t="s">
        <v>1034</v>
      </c>
      <c r="L79" s="2" t="s">
        <v>1250</v>
      </c>
      <c r="N79" s="4" t="s">
        <v>1251</v>
      </c>
      <c r="O79" s="4" t="s">
        <v>1252</v>
      </c>
      <c r="P79" s="2" t="s">
        <v>1070</v>
      </c>
      <c r="Q79" s="23" t="s">
        <v>1253</v>
      </c>
      <c r="R79" s="23" t="s">
        <v>1254</v>
      </c>
      <c r="S79" s="22">
        <v>16</v>
      </c>
      <c r="U79" s="3">
        <v>36.97641</v>
      </c>
      <c r="V79" s="3">
        <v>-116.7213</v>
      </c>
      <c r="Y79" s="48">
        <v>-9999</v>
      </c>
      <c r="Z79" s="14" t="s">
        <v>1042</v>
      </c>
      <c r="AB79" s="44" t="s">
        <v>1071</v>
      </c>
      <c r="AC79" s="14">
        <v>87</v>
      </c>
    </row>
    <row r="80" spans="2:30" ht="12.75">
      <c r="B80" s="34" t="s">
        <v>1030</v>
      </c>
      <c r="C80" t="s">
        <v>1255</v>
      </c>
      <c r="F80" s="21" t="s">
        <v>1256</v>
      </c>
      <c r="G80" s="21" t="s">
        <v>1257</v>
      </c>
      <c r="H80" s="14">
        <v>41</v>
      </c>
      <c r="I80" s="40" t="s">
        <v>1249</v>
      </c>
      <c r="J80" s="43" t="s">
        <v>1046</v>
      </c>
      <c r="K80" s="1" t="s">
        <v>1034</v>
      </c>
      <c r="L80" s="2" t="s">
        <v>1258</v>
      </c>
      <c r="N80" s="4" t="s">
        <v>1251</v>
      </c>
      <c r="O80" s="4" t="s">
        <v>1252</v>
      </c>
      <c r="P80" s="2" t="s">
        <v>1070</v>
      </c>
      <c r="Q80" s="23" t="s">
        <v>1253</v>
      </c>
      <c r="R80" s="23" t="s">
        <v>1254</v>
      </c>
      <c r="S80" s="22">
        <v>16</v>
      </c>
      <c r="U80" s="3">
        <v>36.97455</v>
      </c>
      <c r="V80" s="3">
        <v>-116.7213</v>
      </c>
      <c r="Y80" s="11">
        <v>42.8</v>
      </c>
      <c r="Z80" s="14" t="s">
        <v>1042</v>
      </c>
      <c r="AB80" s="45" t="s">
        <v>1055</v>
      </c>
      <c r="AC80" s="14">
        <v>87</v>
      </c>
      <c r="AD80" t="s">
        <v>1259</v>
      </c>
    </row>
    <row r="81" spans="2:29" ht="12.75">
      <c r="B81" s="34" t="s">
        <v>1030</v>
      </c>
      <c r="F81" s="21" t="s">
        <v>1046</v>
      </c>
      <c r="G81" s="21" t="s">
        <v>1046</v>
      </c>
      <c r="H81" s="14">
        <v>42</v>
      </c>
      <c r="I81" s="40" t="s">
        <v>1249</v>
      </c>
      <c r="J81" s="43" t="s">
        <v>1046</v>
      </c>
      <c r="K81" s="1" t="s">
        <v>1034</v>
      </c>
      <c r="L81" s="2" t="s">
        <v>1250</v>
      </c>
      <c r="N81" s="4" t="s">
        <v>1251</v>
      </c>
      <c r="O81" s="4" t="s">
        <v>1252</v>
      </c>
      <c r="P81" s="2" t="s">
        <v>1070</v>
      </c>
      <c r="Q81" s="23" t="s">
        <v>1253</v>
      </c>
      <c r="R81" s="23" t="s">
        <v>1254</v>
      </c>
      <c r="S81" s="22">
        <v>16</v>
      </c>
      <c r="U81" s="3">
        <v>36.9743</v>
      </c>
      <c r="V81" s="3">
        <v>-116.7212</v>
      </c>
      <c r="Y81" s="48">
        <v>-9999</v>
      </c>
      <c r="Z81" s="14" t="s">
        <v>1042</v>
      </c>
      <c r="AB81" s="44" t="s">
        <v>1071</v>
      </c>
      <c r="AC81" s="14">
        <v>87</v>
      </c>
    </row>
    <row r="82" spans="2:29" ht="12.75">
      <c r="B82" s="34" t="s">
        <v>1030</v>
      </c>
      <c r="F82" s="21" t="s">
        <v>1046</v>
      </c>
      <c r="G82" s="21" t="s">
        <v>1046</v>
      </c>
      <c r="H82" s="14">
        <v>43</v>
      </c>
      <c r="I82" s="40" t="s">
        <v>1249</v>
      </c>
      <c r="J82" s="43" t="s">
        <v>1046</v>
      </c>
      <c r="K82" s="1" t="s">
        <v>1034</v>
      </c>
      <c r="L82" s="2" t="s">
        <v>1250</v>
      </c>
      <c r="N82" s="4" t="s">
        <v>1251</v>
      </c>
      <c r="O82" s="4" t="s">
        <v>1252</v>
      </c>
      <c r="P82" s="2" t="s">
        <v>1070</v>
      </c>
      <c r="Q82" s="23" t="s">
        <v>1253</v>
      </c>
      <c r="R82" s="23" t="s">
        <v>1254</v>
      </c>
      <c r="S82" s="22">
        <v>16</v>
      </c>
      <c r="U82" s="3">
        <v>36.97404</v>
      </c>
      <c r="V82" s="3">
        <v>-116.7211</v>
      </c>
      <c r="Y82" s="48">
        <v>-9999</v>
      </c>
      <c r="Z82" s="14" t="s">
        <v>1042</v>
      </c>
      <c r="AB82" s="44" t="s">
        <v>1071</v>
      </c>
      <c r="AC82" s="14">
        <v>87</v>
      </c>
    </row>
    <row r="83" spans="2:29" ht="12.75">
      <c r="B83" s="34" t="s">
        <v>1030</v>
      </c>
      <c r="F83" s="21" t="s">
        <v>1046</v>
      </c>
      <c r="G83" s="21" t="s">
        <v>1046</v>
      </c>
      <c r="H83" s="14">
        <v>44</v>
      </c>
      <c r="I83" s="40" t="s">
        <v>1249</v>
      </c>
      <c r="J83" s="43" t="s">
        <v>1046</v>
      </c>
      <c r="K83" s="1" t="s">
        <v>1034</v>
      </c>
      <c r="L83" s="2" t="s">
        <v>1250</v>
      </c>
      <c r="N83" s="4" t="s">
        <v>1251</v>
      </c>
      <c r="O83" s="4" t="s">
        <v>1252</v>
      </c>
      <c r="P83" s="2" t="s">
        <v>1070</v>
      </c>
      <c r="Q83" s="23" t="s">
        <v>1253</v>
      </c>
      <c r="R83" s="23" t="s">
        <v>1254</v>
      </c>
      <c r="S83" s="22">
        <v>16</v>
      </c>
      <c r="U83" s="3">
        <v>36.97362</v>
      </c>
      <c r="V83" s="3">
        <v>-116.7205</v>
      </c>
      <c r="Y83" s="48">
        <v>-9999</v>
      </c>
      <c r="Z83" s="14" t="s">
        <v>1042</v>
      </c>
      <c r="AB83" s="44" t="s">
        <v>1071</v>
      </c>
      <c r="AC83" s="14">
        <v>87</v>
      </c>
    </row>
    <row r="84" spans="2:29" ht="12.75">
      <c r="B84" s="34" t="s">
        <v>1030</v>
      </c>
      <c r="F84" s="21" t="s">
        <v>1046</v>
      </c>
      <c r="G84" s="21" t="s">
        <v>1046</v>
      </c>
      <c r="H84" s="14">
        <v>45</v>
      </c>
      <c r="I84" s="40" t="s">
        <v>1249</v>
      </c>
      <c r="J84" s="43" t="s">
        <v>1046</v>
      </c>
      <c r="K84" s="1" t="s">
        <v>1034</v>
      </c>
      <c r="L84" s="2" t="s">
        <v>1250</v>
      </c>
      <c r="N84" s="4" t="s">
        <v>1251</v>
      </c>
      <c r="O84" s="4" t="s">
        <v>1252</v>
      </c>
      <c r="P84" s="2" t="s">
        <v>1070</v>
      </c>
      <c r="Q84" s="23" t="s">
        <v>1253</v>
      </c>
      <c r="R84" s="23" t="s">
        <v>1254</v>
      </c>
      <c r="S84" s="22">
        <v>16</v>
      </c>
      <c r="U84" s="3">
        <v>36.97334</v>
      </c>
      <c r="V84" s="3">
        <v>-116.7201</v>
      </c>
      <c r="Y84" s="48">
        <v>-9999</v>
      </c>
      <c r="Z84" s="14" t="s">
        <v>1042</v>
      </c>
      <c r="AB84" s="44" t="s">
        <v>1071</v>
      </c>
      <c r="AC84" s="14">
        <v>87</v>
      </c>
    </row>
    <row r="85" spans="2:29" ht="12.75">
      <c r="B85" s="34" t="s">
        <v>1030</v>
      </c>
      <c r="F85" s="21" t="s">
        <v>1046</v>
      </c>
      <c r="G85" s="21" t="s">
        <v>1046</v>
      </c>
      <c r="H85" s="14">
        <v>46</v>
      </c>
      <c r="I85" s="40" t="s">
        <v>1249</v>
      </c>
      <c r="J85" s="21" t="s">
        <v>1046</v>
      </c>
      <c r="K85" s="1" t="s">
        <v>1034</v>
      </c>
      <c r="L85" s="2" t="s">
        <v>1099</v>
      </c>
      <c r="N85" s="4" t="s">
        <v>1251</v>
      </c>
      <c r="O85" s="4" t="s">
        <v>1252</v>
      </c>
      <c r="P85" s="2" t="s">
        <v>1070</v>
      </c>
      <c r="Q85" s="23" t="s">
        <v>1253</v>
      </c>
      <c r="R85" s="23" t="s">
        <v>1254</v>
      </c>
      <c r="S85" s="22">
        <v>21</v>
      </c>
      <c r="U85" s="3">
        <v>36.96783</v>
      </c>
      <c r="V85" s="3">
        <v>-116.7225</v>
      </c>
      <c r="Y85" s="48">
        <v>-9999</v>
      </c>
      <c r="Z85" s="14" t="s">
        <v>1042</v>
      </c>
      <c r="AB85" s="44" t="s">
        <v>1071</v>
      </c>
      <c r="AC85" s="14">
        <v>87</v>
      </c>
    </row>
    <row r="86" spans="2:30" ht="12.75">
      <c r="B86" s="34" t="s">
        <v>1030</v>
      </c>
      <c r="C86" t="s">
        <v>1260</v>
      </c>
      <c r="F86" s="21" t="s">
        <v>1261</v>
      </c>
      <c r="G86" s="21" t="s">
        <v>1262</v>
      </c>
      <c r="H86" s="14">
        <v>47</v>
      </c>
      <c r="I86" s="40" t="s">
        <v>1249</v>
      </c>
      <c r="J86" s="42">
        <v>405</v>
      </c>
      <c r="K86" s="1" t="s">
        <v>1034</v>
      </c>
      <c r="L86" s="2" t="s">
        <v>1263</v>
      </c>
      <c r="N86" s="4" t="s">
        <v>1251</v>
      </c>
      <c r="O86" s="4" t="s">
        <v>1252</v>
      </c>
      <c r="P86" s="2" t="s">
        <v>1070</v>
      </c>
      <c r="Q86" s="23" t="s">
        <v>1253</v>
      </c>
      <c r="R86" s="23" t="s">
        <v>1254</v>
      </c>
      <c r="S86" s="22">
        <v>21</v>
      </c>
      <c r="U86" s="3">
        <v>36.96754</v>
      </c>
      <c r="V86" s="3">
        <v>-116.7227</v>
      </c>
      <c r="Y86" s="12">
        <f>38</f>
        <v>38</v>
      </c>
      <c r="Z86" s="14" t="s">
        <v>1042</v>
      </c>
      <c r="AB86" s="8" t="s">
        <v>1043</v>
      </c>
      <c r="AC86" s="14">
        <v>87</v>
      </c>
      <c r="AD86" t="s">
        <v>1264</v>
      </c>
    </row>
    <row r="87" spans="2:29" ht="12.75">
      <c r="B87" s="34" t="s">
        <v>1030</v>
      </c>
      <c r="F87" s="21" t="s">
        <v>1046</v>
      </c>
      <c r="G87" s="21" t="s">
        <v>1046</v>
      </c>
      <c r="H87" s="14">
        <v>48</v>
      </c>
      <c r="I87" s="40" t="s">
        <v>1249</v>
      </c>
      <c r="J87" s="21" t="s">
        <v>1046</v>
      </c>
      <c r="K87" s="1" t="s">
        <v>1034</v>
      </c>
      <c r="L87" s="2" t="s">
        <v>1099</v>
      </c>
      <c r="N87" s="4" t="s">
        <v>1251</v>
      </c>
      <c r="O87" s="4" t="s">
        <v>1252</v>
      </c>
      <c r="P87" s="2" t="s">
        <v>1070</v>
      </c>
      <c r="Q87" s="23" t="s">
        <v>1253</v>
      </c>
      <c r="R87" s="23" t="s">
        <v>1254</v>
      </c>
      <c r="S87" s="22">
        <v>21</v>
      </c>
      <c r="U87" s="3">
        <v>36.96753</v>
      </c>
      <c r="V87" s="3">
        <v>-116.721</v>
      </c>
      <c r="Y87" s="48">
        <v>-9999</v>
      </c>
      <c r="Z87" s="14" t="s">
        <v>1042</v>
      </c>
      <c r="AB87" s="44" t="s">
        <v>1071</v>
      </c>
      <c r="AC87" s="14">
        <v>87</v>
      </c>
    </row>
    <row r="88" spans="2:29" ht="12.75">
      <c r="B88" s="34" t="s">
        <v>1030</v>
      </c>
      <c r="F88" s="21" t="s">
        <v>1046</v>
      </c>
      <c r="G88" s="21" t="s">
        <v>1046</v>
      </c>
      <c r="H88" s="14">
        <v>49</v>
      </c>
      <c r="I88" s="40" t="s">
        <v>1249</v>
      </c>
      <c r="J88" s="43" t="s">
        <v>1046</v>
      </c>
      <c r="K88" s="1" t="s">
        <v>1034</v>
      </c>
      <c r="L88" s="2" t="s">
        <v>1158</v>
      </c>
      <c r="N88" s="4" t="s">
        <v>1251</v>
      </c>
      <c r="O88" s="4" t="s">
        <v>1252</v>
      </c>
      <c r="P88" s="2" t="s">
        <v>1070</v>
      </c>
      <c r="Q88" s="23" t="s">
        <v>1253</v>
      </c>
      <c r="R88" s="23" t="s">
        <v>1254</v>
      </c>
      <c r="S88" s="22">
        <v>21</v>
      </c>
      <c r="U88" s="3">
        <v>36.96511</v>
      </c>
      <c r="V88" s="3">
        <v>-116.7166</v>
      </c>
      <c r="Y88" s="48">
        <v>-9999</v>
      </c>
      <c r="Z88" s="14" t="s">
        <v>1042</v>
      </c>
      <c r="AC88" s="14">
        <v>87</v>
      </c>
    </row>
    <row r="89" spans="2:29" ht="12.75">
      <c r="B89" t="s">
        <v>1044</v>
      </c>
      <c r="F89" s="21" t="s">
        <v>1265</v>
      </c>
      <c r="G89" s="21" t="s">
        <v>1266</v>
      </c>
      <c r="H89" s="14" t="s">
        <v>1046</v>
      </c>
      <c r="I89" s="40">
        <v>227</v>
      </c>
      <c r="J89" s="42">
        <v>406</v>
      </c>
      <c r="K89" s="1" t="s">
        <v>1087</v>
      </c>
      <c r="L89" s="2" t="s">
        <v>1268</v>
      </c>
      <c r="N89" s="2" t="s">
        <v>1251</v>
      </c>
      <c r="O89" s="4" t="s">
        <v>1252</v>
      </c>
      <c r="P89" s="2" t="s">
        <v>1070</v>
      </c>
      <c r="Q89" s="24" t="s">
        <v>1269</v>
      </c>
      <c r="R89" s="24" t="s">
        <v>1254</v>
      </c>
      <c r="S89" s="25" t="s">
        <v>1270</v>
      </c>
      <c r="T89" s="8" t="s">
        <v>1224</v>
      </c>
      <c r="U89" s="3">
        <v>36.91667</v>
      </c>
      <c r="V89" s="3">
        <v>-116.75</v>
      </c>
      <c r="Y89" s="12">
        <f>24.4</f>
        <v>24.4</v>
      </c>
      <c r="Z89" s="18" t="s">
        <v>1271</v>
      </c>
      <c r="AA89" s="14" t="s">
        <v>1054</v>
      </c>
      <c r="AB89" s="8" t="s">
        <v>1171</v>
      </c>
      <c r="AC89" s="14">
        <v>87</v>
      </c>
    </row>
    <row r="90" spans="2:29" ht="12.75">
      <c r="B90" s="34" t="s">
        <v>1030</v>
      </c>
      <c r="F90" s="21">
        <v>74537</v>
      </c>
      <c r="G90" s="21" t="s">
        <v>1046</v>
      </c>
      <c r="H90" s="14">
        <v>50</v>
      </c>
      <c r="I90" s="40" t="s">
        <v>1249</v>
      </c>
      <c r="J90" s="21" t="s">
        <v>1046</v>
      </c>
      <c r="K90" s="1" t="s">
        <v>1087</v>
      </c>
      <c r="L90" s="2" t="s">
        <v>1099</v>
      </c>
      <c r="N90" s="4" t="s">
        <v>1251</v>
      </c>
      <c r="O90" s="4" t="s">
        <v>1252</v>
      </c>
      <c r="P90" s="2" t="s">
        <v>1070</v>
      </c>
      <c r="Q90" s="23" t="s">
        <v>1253</v>
      </c>
      <c r="R90" s="23" t="s">
        <v>1254</v>
      </c>
      <c r="S90" s="22">
        <v>33</v>
      </c>
      <c r="U90" s="3">
        <v>36.94216</v>
      </c>
      <c r="V90" s="3">
        <v>-116.7277</v>
      </c>
      <c r="Y90" s="11">
        <v>31.1</v>
      </c>
      <c r="Z90" s="14" t="s">
        <v>1042</v>
      </c>
      <c r="AA90" s="14" t="s">
        <v>1054</v>
      </c>
      <c r="AB90" s="45" t="s">
        <v>1055</v>
      </c>
      <c r="AC90" s="14">
        <v>87</v>
      </c>
    </row>
    <row r="91" spans="2:29" ht="12.75">
      <c r="B91" s="34" t="s">
        <v>1030</v>
      </c>
      <c r="F91" s="21" t="s">
        <v>1046</v>
      </c>
      <c r="G91" s="21" t="s">
        <v>1046</v>
      </c>
      <c r="H91" s="14">
        <v>51</v>
      </c>
      <c r="I91" s="40" t="s">
        <v>1249</v>
      </c>
      <c r="J91" s="21" t="s">
        <v>1046</v>
      </c>
      <c r="K91" s="1" t="s">
        <v>1087</v>
      </c>
      <c r="L91" s="2" t="s">
        <v>1099</v>
      </c>
      <c r="N91" s="4" t="s">
        <v>1251</v>
      </c>
      <c r="O91" s="4" t="s">
        <v>1252</v>
      </c>
      <c r="P91" s="2" t="s">
        <v>1070</v>
      </c>
      <c r="Q91" s="23" t="s">
        <v>1253</v>
      </c>
      <c r="R91" s="23" t="s">
        <v>1254</v>
      </c>
      <c r="S91" s="22">
        <v>10</v>
      </c>
      <c r="U91" s="3">
        <v>36.99935</v>
      </c>
      <c r="V91" s="3">
        <v>-116.7068</v>
      </c>
      <c r="Y91" s="48">
        <v>-8888</v>
      </c>
      <c r="Z91" s="14" t="s">
        <v>1042</v>
      </c>
      <c r="AB91" s="44" t="s">
        <v>1071</v>
      </c>
      <c r="AC91" s="14">
        <v>87</v>
      </c>
    </row>
    <row r="92" spans="2:29" ht="12.75">
      <c r="B92" s="34" t="s">
        <v>1030</v>
      </c>
      <c r="F92" s="21" t="s">
        <v>1046</v>
      </c>
      <c r="G92" s="21" t="s">
        <v>1046</v>
      </c>
      <c r="H92" s="14">
        <v>52</v>
      </c>
      <c r="I92" s="40" t="s">
        <v>1249</v>
      </c>
      <c r="J92" s="21" t="s">
        <v>1046</v>
      </c>
      <c r="K92" s="1" t="s">
        <v>1087</v>
      </c>
      <c r="L92" s="2" t="s">
        <v>1099</v>
      </c>
      <c r="N92" s="4" t="s">
        <v>1251</v>
      </c>
      <c r="O92" s="4" t="s">
        <v>1252</v>
      </c>
      <c r="P92" s="2" t="s">
        <v>1070</v>
      </c>
      <c r="Q92" s="23" t="s">
        <v>1253</v>
      </c>
      <c r="R92" s="23" t="s">
        <v>1254</v>
      </c>
      <c r="S92" s="22">
        <v>10</v>
      </c>
      <c r="U92" s="3">
        <v>36.99914</v>
      </c>
      <c r="V92" s="3">
        <v>-116.706</v>
      </c>
      <c r="Y92" s="48">
        <v>-8888</v>
      </c>
      <c r="Z92" s="14" t="s">
        <v>1042</v>
      </c>
      <c r="AB92" s="44" t="s">
        <v>1071</v>
      </c>
      <c r="AC92" s="14">
        <v>87</v>
      </c>
    </row>
    <row r="93" spans="2:29" ht="12.75">
      <c r="B93" s="34" t="s">
        <v>1030</v>
      </c>
      <c r="F93" s="21" t="s">
        <v>1046</v>
      </c>
      <c r="G93" s="21" t="s">
        <v>1046</v>
      </c>
      <c r="H93" s="14">
        <v>37</v>
      </c>
      <c r="I93" s="40" t="s">
        <v>1249</v>
      </c>
      <c r="J93" s="42" t="s">
        <v>1046</v>
      </c>
      <c r="K93" s="1" t="s">
        <v>1087</v>
      </c>
      <c r="L93" s="2" t="s">
        <v>1272</v>
      </c>
      <c r="N93" s="4" t="s">
        <v>1251</v>
      </c>
      <c r="O93" s="4" t="s">
        <v>1252</v>
      </c>
      <c r="P93" s="2" t="s">
        <v>1070</v>
      </c>
      <c r="Q93" s="23" t="s">
        <v>1269</v>
      </c>
      <c r="R93" s="23" t="s">
        <v>1254</v>
      </c>
      <c r="S93" s="22">
        <v>5</v>
      </c>
      <c r="U93" s="3">
        <v>36.91829</v>
      </c>
      <c r="V93" s="3">
        <v>-116.7437</v>
      </c>
      <c r="Y93" s="48">
        <v>-8888</v>
      </c>
      <c r="Z93" s="14" t="s">
        <v>1042</v>
      </c>
      <c r="AB93" s="44" t="s">
        <v>1071</v>
      </c>
      <c r="AC93" s="14">
        <v>87</v>
      </c>
    </row>
    <row r="94" spans="2:29" ht="12.75">
      <c r="B94" s="34" t="s">
        <v>1030</v>
      </c>
      <c r="F94" s="21" t="s">
        <v>1046</v>
      </c>
      <c r="G94" s="21" t="s">
        <v>1046</v>
      </c>
      <c r="H94" s="14">
        <v>38</v>
      </c>
      <c r="I94" s="40" t="s">
        <v>1249</v>
      </c>
      <c r="J94" s="42" t="s">
        <v>1046</v>
      </c>
      <c r="K94" s="1" t="s">
        <v>1087</v>
      </c>
      <c r="L94" s="2" t="s">
        <v>1272</v>
      </c>
      <c r="N94" s="4" t="s">
        <v>1251</v>
      </c>
      <c r="O94" s="4" t="s">
        <v>1252</v>
      </c>
      <c r="P94" s="2" t="s">
        <v>1070</v>
      </c>
      <c r="Q94" s="23" t="s">
        <v>1269</v>
      </c>
      <c r="R94" s="23" t="s">
        <v>1254</v>
      </c>
      <c r="S94" s="22">
        <v>5</v>
      </c>
      <c r="U94" s="3">
        <v>36.91801</v>
      </c>
      <c r="V94" s="3">
        <v>-116.7438</v>
      </c>
      <c r="Y94" s="48">
        <v>-8888</v>
      </c>
      <c r="Z94" s="14" t="s">
        <v>1042</v>
      </c>
      <c r="AB94" s="44" t="s">
        <v>1071</v>
      </c>
      <c r="AC94" s="14">
        <v>87</v>
      </c>
    </row>
    <row r="95" spans="2:29" ht="12.75">
      <c r="B95" s="34" t="s">
        <v>1030</v>
      </c>
      <c r="F95" s="21" t="s">
        <v>1046</v>
      </c>
      <c r="G95" s="21" t="s">
        <v>1046</v>
      </c>
      <c r="H95" s="14">
        <v>39</v>
      </c>
      <c r="I95" s="40" t="s">
        <v>1249</v>
      </c>
      <c r="J95" s="42" t="s">
        <v>1046</v>
      </c>
      <c r="K95" s="1" t="s">
        <v>1087</v>
      </c>
      <c r="L95" s="2" t="s">
        <v>1272</v>
      </c>
      <c r="N95" s="4" t="s">
        <v>1251</v>
      </c>
      <c r="O95" s="4" t="s">
        <v>1252</v>
      </c>
      <c r="P95" s="2" t="s">
        <v>1070</v>
      </c>
      <c r="Q95" s="23" t="s">
        <v>1269</v>
      </c>
      <c r="R95" s="23" t="s">
        <v>1254</v>
      </c>
      <c r="S95" s="22">
        <v>5</v>
      </c>
      <c r="U95" s="3">
        <v>36.91759</v>
      </c>
      <c r="V95" s="3">
        <v>-116.7438</v>
      </c>
      <c r="Y95" s="48">
        <v>-8888</v>
      </c>
      <c r="Z95" s="14" t="s">
        <v>1042</v>
      </c>
      <c r="AB95" s="44" t="s">
        <v>1071</v>
      </c>
      <c r="AC95" s="14">
        <v>87</v>
      </c>
    </row>
    <row r="96" spans="2:29" ht="12.75">
      <c r="B96" s="34" t="s">
        <v>1030</v>
      </c>
      <c r="F96" s="21">
        <v>74661</v>
      </c>
      <c r="G96" s="21" t="s">
        <v>1273</v>
      </c>
      <c r="H96" s="14">
        <v>53</v>
      </c>
      <c r="I96" s="40" t="s">
        <v>1274</v>
      </c>
      <c r="J96" s="42">
        <v>402</v>
      </c>
      <c r="K96" s="1" t="s">
        <v>1087</v>
      </c>
      <c r="L96" s="2" t="s">
        <v>1275</v>
      </c>
      <c r="N96" s="2" t="s">
        <v>1276</v>
      </c>
      <c r="O96" s="4" t="s">
        <v>1277</v>
      </c>
      <c r="P96" s="2" t="s">
        <v>1184</v>
      </c>
      <c r="Q96" s="23" t="s">
        <v>1278</v>
      </c>
      <c r="R96" s="24" t="s">
        <v>1279</v>
      </c>
      <c r="S96" s="22">
        <v>7</v>
      </c>
      <c r="T96" s="8" t="s">
        <v>1280</v>
      </c>
      <c r="U96" s="3">
        <v>37.78355</v>
      </c>
      <c r="V96" s="3">
        <v>-114.5282</v>
      </c>
      <c r="Y96" s="12">
        <v>24</v>
      </c>
      <c r="Z96" s="14" t="s">
        <v>1042</v>
      </c>
      <c r="AB96" s="8" t="s">
        <v>1063</v>
      </c>
      <c r="AC96" s="14">
        <v>70</v>
      </c>
    </row>
    <row r="97" spans="2:28" ht="12.75">
      <c r="B97" t="s">
        <v>1281</v>
      </c>
      <c r="F97" s="21" t="s">
        <v>1046</v>
      </c>
      <c r="G97" s="21" t="s">
        <v>1046</v>
      </c>
      <c r="H97" s="14" t="s">
        <v>1046</v>
      </c>
      <c r="I97" s="40" t="s">
        <v>1046</v>
      </c>
      <c r="J97" s="42">
        <v>303</v>
      </c>
      <c r="K97" s="1" t="s">
        <v>1087</v>
      </c>
      <c r="L97" s="2" t="s">
        <v>1282</v>
      </c>
      <c r="N97" s="2" t="s">
        <v>1283</v>
      </c>
      <c r="O97" s="4" t="s">
        <v>1284</v>
      </c>
      <c r="P97" s="2" t="s">
        <v>1815</v>
      </c>
      <c r="Q97" s="24" t="s">
        <v>1153</v>
      </c>
      <c r="R97" s="24" t="s">
        <v>1285</v>
      </c>
      <c r="S97" s="25" t="s">
        <v>1286</v>
      </c>
      <c r="T97" s="8" t="s">
        <v>1287</v>
      </c>
      <c r="U97" s="3">
        <v>38.87472</v>
      </c>
      <c r="V97" s="3">
        <v>-119.81389</v>
      </c>
      <c r="Y97" s="12">
        <v>22</v>
      </c>
      <c r="AB97" s="8" t="s">
        <v>1063</v>
      </c>
    </row>
    <row r="98" spans="2:28" ht="12.75">
      <c r="B98" t="s">
        <v>1044</v>
      </c>
      <c r="F98" s="21" t="s">
        <v>1046</v>
      </c>
      <c r="G98" s="21" t="s">
        <v>1046</v>
      </c>
      <c r="H98" s="14" t="s">
        <v>1046</v>
      </c>
      <c r="I98" s="40">
        <v>94</v>
      </c>
      <c r="J98" s="42">
        <v>169</v>
      </c>
      <c r="K98" s="1" t="s">
        <v>1034</v>
      </c>
      <c r="L98" s="4" t="s">
        <v>1296</v>
      </c>
      <c r="M98" s="4"/>
      <c r="N98" s="2" t="s">
        <v>1291</v>
      </c>
      <c r="O98" s="4" t="s">
        <v>1290</v>
      </c>
      <c r="P98" s="2" t="s">
        <v>1217</v>
      </c>
      <c r="Q98" s="24" t="s">
        <v>1292</v>
      </c>
      <c r="R98" s="24" t="s">
        <v>1293</v>
      </c>
      <c r="S98" s="25" t="s">
        <v>1119</v>
      </c>
      <c r="T98" s="8" t="s">
        <v>1155</v>
      </c>
      <c r="U98" s="3">
        <v>40.56667</v>
      </c>
      <c r="V98" s="3">
        <v>-116.56667</v>
      </c>
      <c r="Y98" s="12">
        <f>98</f>
        <v>98</v>
      </c>
      <c r="AB98" s="8" t="s">
        <v>1297</v>
      </c>
    </row>
    <row r="99" spans="2:29" ht="12.75">
      <c r="B99" s="34" t="s">
        <v>1030</v>
      </c>
      <c r="F99" s="21" t="s">
        <v>1288</v>
      </c>
      <c r="G99" s="21" t="s">
        <v>1289</v>
      </c>
      <c r="H99" s="14">
        <v>932</v>
      </c>
      <c r="I99" s="40">
        <v>94</v>
      </c>
      <c r="J99" s="42">
        <v>168</v>
      </c>
      <c r="K99" s="1" t="s">
        <v>1034</v>
      </c>
      <c r="L99" s="2" t="s">
        <v>1290</v>
      </c>
      <c r="N99" s="2" t="s">
        <v>1291</v>
      </c>
      <c r="O99" s="4" t="s">
        <v>1290</v>
      </c>
      <c r="P99" s="2" t="s">
        <v>1217</v>
      </c>
      <c r="Q99" s="23" t="s">
        <v>1292</v>
      </c>
      <c r="R99" s="23" t="s">
        <v>1293</v>
      </c>
      <c r="S99" s="22">
        <v>17</v>
      </c>
      <c r="U99" s="3">
        <v>40.56252</v>
      </c>
      <c r="V99" s="3">
        <v>-116.5827</v>
      </c>
      <c r="Y99" s="12">
        <f>96</f>
        <v>96</v>
      </c>
      <c r="Z99" s="14" t="s">
        <v>1294</v>
      </c>
      <c r="AB99" s="8" t="s">
        <v>1295</v>
      </c>
      <c r="AC99" s="14">
        <v>85</v>
      </c>
    </row>
    <row r="100" spans="2:29" ht="12.75">
      <c r="B100" s="34" t="s">
        <v>1030</v>
      </c>
      <c r="F100" s="21" t="s">
        <v>1046</v>
      </c>
      <c r="G100" s="21" t="s">
        <v>1046</v>
      </c>
      <c r="H100" s="14">
        <v>915</v>
      </c>
      <c r="I100" s="40" t="s">
        <v>1298</v>
      </c>
      <c r="J100" s="43" t="s">
        <v>1046</v>
      </c>
      <c r="K100" s="1" t="s">
        <v>1034</v>
      </c>
      <c r="L100" s="2" t="s">
        <v>1158</v>
      </c>
      <c r="N100" s="2" t="s">
        <v>1291</v>
      </c>
      <c r="O100" s="4" t="s">
        <v>1290</v>
      </c>
      <c r="P100" s="2" t="s">
        <v>1217</v>
      </c>
      <c r="Q100" s="23" t="s">
        <v>1292</v>
      </c>
      <c r="R100" s="23" t="s">
        <v>1293</v>
      </c>
      <c r="S100" s="22">
        <v>8</v>
      </c>
      <c r="U100" s="3">
        <v>40.56857</v>
      </c>
      <c r="V100" s="3">
        <v>-116.5849</v>
      </c>
      <c r="Y100" s="49">
        <v>-9999</v>
      </c>
      <c r="Z100" s="14" t="s">
        <v>1299</v>
      </c>
      <c r="AC100" s="14">
        <v>85</v>
      </c>
    </row>
    <row r="101" spans="2:29" ht="12.75">
      <c r="B101" s="34" t="s">
        <v>1030</v>
      </c>
      <c r="F101" s="21" t="s">
        <v>1046</v>
      </c>
      <c r="G101" s="21" t="s">
        <v>1046</v>
      </c>
      <c r="H101" s="14">
        <v>916</v>
      </c>
      <c r="I101" s="40" t="s">
        <v>1298</v>
      </c>
      <c r="J101" s="43" t="s">
        <v>1046</v>
      </c>
      <c r="K101" s="1" t="s">
        <v>1034</v>
      </c>
      <c r="L101" s="2" t="s">
        <v>1158</v>
      </c>
      <c r="N101" s="2" t="s">
        <v>1291</v>
      </c>
      <c r="O101" s="4" t="s">
        <v>1290</v>
      </c>
      <c r="P101" s="2" t="s">
        <v>1217</v>
      </c>
      <c r="Q101" s="23" t="s">
        <v>1292</v>
      </c>
      <c r="R101" s="23" t="s">
        <v>1293</v>
      </c>
      <c r="S101" s="22">
        <v>8</v>
      </c>
      <c r="U101" s="3">
        <v>40.56867</v>
      </c>
      <c r="V101" s="3">
        <v>-116.5837</v>
      </c>
      <c r="Y101" s="49">
        <v>-9999</v>
      </c>
      <c r="Z101" s="14" t="s">
        <v>1299</v>
      </c>
      <c r="AC101" s="14">
        <v>85</v>
      </c>
    </row>
    <row r="102" spans="2:29" ht="12.75">
      <c r="B102" s="34" t="s">
        <v>1030</v>
      </c>
      <c r="F102" s="21" t="s">
        <v>1046</v>
      </c>
      <c r="G102" s="21" t="s">
        <v>1046</v>
      </c>
      <c r="H102" s="14">
        <v>917</v>
      </c>
      <c r="I102" s="40" t="s">
        <v>1298</v>
      </c>
      <c r="J102" s="43" t="s">
        <v>1046</v>
      </c>
      <c r="K102" s="1" t="s">
        <v>1034</v>
      </c>
      <c r="L102" s="2" t="s">
        <v>1158</v>
      </c>
      <c r="N102" s="2" t="s">
        <v>1291</v>
      </c>
      <c r="O102" s="4" t="s">
        <v>1290</v>
      </c>
      <c r="P102" s="2" t="s">
        <v>1217</v>
      </c>
      <c r="Q102" s="23" t="s">
        <v>1292</v>
      </c>
      <c r="R102" s="23" t="s">
        <v>1293</v>
      </c>
      <c r="S102" s="22">
        <v>8</v>
      </c>
      <c r="U102" s="3">
        <v>40.57043</v>
      </c>
      <c r="V102" s="3">
        <v>-116.5796</v>
      </c>
      <c r="Y102" s="49">
        <v>-9999</v>
      </c>
      <c r="Z102" s="14" t="s">
        <v>1299</v>
      </c>
      <c r="AC102" s="14">
        <v>85</v>
      </c>
    </row>
    <row r="103" spans="2:29" ht="12.75">
      <c r="B103" s="34" t="s">
        <v>1030</v>
      </c>
      <c r="F103" s="21" t="s">
        <v>1046</v>
      </c>
      <c r="G103" s="21" t="s">
        <v>1046</v>
      </c>
      <c r="H103" s="14">
        <v>918</v>
      </c>
      <c r="I103" s="40" t="s">
        <v>1298</v>
      </c>
      <c r="J103" s="43" t="s">
        <v>1046</v>
      </c>
      <c r="K103" s="1" t="s">
        <v>1034</v>
      </c>
      <c r="L103" s="2" t="s">
        <v>1158</v>
      </c>
      <c r="N103" s="2" t="s">
        <v>1291</v>
      </c>
      <c r="O103" s="4" t="s">
        <v>1290</v>
      </c>
      <c r="P103" s="2" t="s">
        <v>1217</v>
      </c>
      <c r="Q103" s="23" t="s">
        <v>1292</v>
      </c>
      <c r="R103" s="23" t="s">
        <v>1293</v>
      </c>
      <c r="S103" s="22">
        <v>8</v>
      </c>
      <c r="U103" s="3">
        <v>40.56933</v>
      </c>
      <c r="V103" s="3">
        <v>-116.5804</v>
      </c>
      <c r="Y103" s="49">
        <v>-9999</v>
      </c>
      <c r="Z103" s="14" t="s">
        <v>1299</v>
      </c>
      <c r="AC103" s="14">
        <v>85</v>
      </c>
    </row>
    <row r="104" spans="2:29" ht="12.75">
      <c r="B104" s="34" t="s">
        <v>1030</v>
      </c>
      <c r="F104" s="21" t="s">
        <v>1046</v>
      </c>
      <c r="G104" s="21" t="s">
        <v>1046</v>
      </c>
      <c r="H104" s="14">
        <v>919</v>
      </c>
      <c r="I104" s="40" t="s">
        <v>1298</v>
      </c>
      <c r="J104" s="43" t="s">
        <v>1046</v>
      </c>
      <c r="K104" s="1" t="s">
        <v>1034</v>
      </c>
      <c r="L104" s="2" t="s">
        <v>1158</v>
      </c>
      <c r="N104" s="2" t="s">
        <v>1291</v>
      </c>
      <c r="O104" s="4" t="s">
        <v>1290</v>
      </c>
      <c r="P104" s="2" t="s">
        <v>1217</v>
      </c>
      <c r="Q104" s="23" t="s">
        <v>1292</v>
      </c>
      <c r="R104" s="23" t="s">
        <v>1293</v>
      </c>
      <c r="S104" s="22">
        <v>8</v>
      </c>
      <c r="U104" s="3">
        <v>40.56824</v>
      </c>
      <c r="V104" s="3">
        <v>-116.5921</v>
      </c>
      <c r="Y104" s="49">
        <v>-9999</v>
      </c>
      <c r="Z104" s="14" t="s">
        <v>1300</v>
      </c>
      <c r="AC104" s="14">
        <v>85</v>
      </c>
    </row>
    <row r="105" spans="2:29" ht="12.75">
      <c r="B105" s="34" t="s">
        <v>1030</v>
      </c>
      <c r="F105" s="21" t="s">
        <v>1046</v>
      </c>
      <c r="G105" s="21" t="s">
        <v>1046</v>
      </c>
      <c r="H105" s="14">
        <v>920</v>
      </c>
      <c r="I105" s="40" t="s">
        <v>1298</v>
      </c>
      <c r="J105" s="43" t="s">
        <v>1046</v>
      </c>
      <c r="K105" s="1" t="s">
        <v>1034</v>
      </c>
      <c r="L105" s="2" t="s">
        <v>1158</v>
      </c>
      <c r="N105" s="2" t="s">
        <v>1291</v>
      </c>
      <c r="O105" s="4" t="s">
        <v>1290</v>
      </c>
      <c r="P105" s="2" t="s">
        <v>1217</v>
      </c>
      <c r="Q105" s="23" t="s">
        <v>1292</v>
      </c>
      <c r="R105" s="23" t="s">
        <v>1293</v>
      </c>
      <c r="S105" s="22">
        <v>17</v>
      </c>
      <c r="U105" s="3">
        <v>40.56641</v>
      </c>
      <c r="V105" s="3">
        <v>-116.5924</v>
      </c>
      <c r="Y105" s="49">
        <v>-9999</v>
      </c>
      <c r="Z105" s="14" t="s">
        <v>1300</v>
      </c>
      <c r="AC105" s="14">
        <v>85</v>
      </c>
    </row>
    <row r="106" spans="2:29" ht="12.75">
      <c r="B106" s="34" t="s">
        <v>1030</v>
      </c>
      <c r="F106" s="21" t="s">
        <v>1046</v>
      </c>
      <c r="G106" s="21" t="s">
        <v>1046</v>
      </c>
      <c r="H106" s="14">
        <v>921</v>
      </c>
      <c r="I106" s="40" t="s">
        <v>1298</v>
      </c>
      <c r="J106" s="43" t="s">
        <v>1046</v>
      </c>
      <c r="K106" s="1" t="s">
        <v>1034</v>
      </c>
      <c r="L106" s="2" t="s">
        <v>1158</v>
      </c>
      <c r="N106" s="2" t="s">
        <v>1291</v>
      </c>
      <c r="O106" s="4" t="s">
        <v>1290</v>
      </c>
      <c r="P106" s="2" t="s">
        <v>1217</v>
      </c>
      <c r="Q106" s="23" t="s">
        <v>1292</v>
      </c>
      <c r="R106" s="23" t="s">
        <v>1293</v>
      </c>
      <c r="S106" s="22">
        <v>17</v>
      </c>
      <c r="U106" s="3">
        <v>40.56501</v>
      </c>
      <c r="V106" s="3">
        <v>-116.5925</v>
      </c>
      <c r="Y106" s="49">
        <v>-9999</v>
      </c>
      <c r="Z106" s="14" t="s">
        <v>1300</v>
      </c>
      <c r="AC106" s="14">
        <v>85</v>
      </c>
    </row>
    <row r="107" spans="2:29" ht="12.75">
      <c r="B107" s="34" t="s">
        <v>1030</v>
      </c>
      <c r="F107" s="21" t="s">
        <v>1046</v>
      </c>
      <c r="G107" s="21" t="s">
        <v>1046</v>
      </c>
      <c r="H107" s="14">
        <v>922</v>
      </c>
      <c r="I107" s="40" t="s">
        <v>1298</v>
      </c>
      <c r="J107" s="43" t="s">
        <v>1046</v>
      </c>
      <c r="K107" s="1" t="s">
        <v>1034</v>
      </c>
      <c r="L107" s="2" t="s">
        <v>1158</v>
      </c>
      <c r="N107" s="2" t="s">
        <v>1291</v>
      </c>
      <c r="O107" s="4" t="s">
        <v>1290</v>
      </c>
      <c r="P107" s="2" t="s">
        <v>1217</v>
      </c>
      <c r="Q107" s="23" t="s">
        <v>1292</v>
      </c>
      <c r="R107" s="23" t="s">
        <v>1293</v>
      </c>
      <c r="S107" s="22">
        <v>17</v>
      </c>
      <c r="U107" s="3">
        <v>40.565</v>
      </c>
      <c r="V107" s="3">
        <v>-116.5931</v>
      </c>
      <c r="Y107" s="49">
        <v>-9999</v>
      </c>
      <c r="Z107" s="14" t="s">
        <v>1300</v>
      </c>
      <c r="AC107" s="14">
        <v>85</v>
      </c>
    </row>
    <row r="108" spans="2:29" ht="12.75">
      <c r="B108" s="34" t="s">
        <v>1030</v>
      </c>
      <c r="F108" s="21" t="s">
        <v>1046</v>
      </c>
      <c r="G108" s="21" t="s">
        <v>1046</v>
      </c>
      <c r="H108" s="14">
        <v>923</v>
      </c>
      <c r="I108" s="40" t="s">
        <v>1298</v>
      </c>
      <c r="J108" s="43" t="s">
        <v>1046</v>
      </c>
      <c r="K108" s="1" t="s">
        <v>1034</v>
      </c>
      <c r="L108" s="2" t="s">
        <v>1158</v>
      </c>
      <c r="N108" s="2" t="s">
        <v>1291</v>
      </c>
      <c r="O108" s="4" t="s">
        <v>1290</v>
      </c>
      <c r="P108" s="2" t="s">
        <v>1217</v>
      </c>
      <c r="Q108" s="23" t="s">
        <v>1292</v>
      </c>
      <c r="R108" s="23" t="s">
        <v>1293</v>
      </c>
      <c r="S108" s="22">
        <v>17</v>
      </c>
      <c r="U108" s="3">
        <v>40.56487</v>
      </c>
      <c r="V108" s="3">
        <v>-116.5935</v>
      </c>
      <c r="Y108" s="49">
        <v>-9999</v>
      </c>
      <c r="Z108" s="14" t="s">
        <v>1300</v>
      </c>
      <c r="AC108" s="14">
        <v>85</v>
      </c>
    </row>
    <row r="109" spans="2:29" ht="12.75">
      <c r="B109" s="34" t="s">
        <v>1030</v>
      </c>
      <c r="F109" s="21" t="s">
        <v>1046</v>
      </c>
      <c r="G109" s="21" t="s">
        <v>1046</v>
      </c>
      <c r="H109" s="14">
        <v>924</v>
      </c>
      <c r="I109" s="40" t="s">
        <v>1298</v>
      </c>
      <c r="J109" s="43" t="s">
        <v>1046</v>
      </c>
      <c r="K109" s="1" t="s">
        <v>1034</v>
      </c>
      <c r="L109" s="2" t="s">
        <v>1158</v>
      </c>
      <c r="N109" s="2" t="s">
        <v>1291</v>
      </c>
      <c r="O109" s="4" t="s">
        <v>1290</v>
      </c>
      <c r="P109" s="2" t="s">
        <v>1217</v>
      </c>
      <c r="Q109" s="23" t="s">
        <v>1292</v>
      </c>
      <c r="R109" s="23" t="s">
        <v>1293</v>
      </c>
      <c r="S109" s="22">
        <v>17</v>
      </c>
      <c r="U109" s="3">
        <v>40.56201</v>
      </c>
      <c r="V109" s="3">
        <v>-116.5928</v>
      </c>
      <c r="Y109" s="49">
        <v>-9999</v>
      </c>
      <c r="Z109" s="14" t="s">
        <v>1300</v>
      </c>
      <c r="AC109" s="14">
        <v>85</v>
      </c>
    </row>
    <row r="110" spans="2:29" ht="12.75">
      <c r="B110" s="34" t="s">
        <v>1030</v>
      </c>
      <c r="F110" s="42" t="s">
        <v>1046</v>
      </c>
      <c r="G110" s="42" t="s">
        <v>1046</v>
      </c>
      <c r="H110" s="14">
        <v>926</v>
      </c>
      <c r="I110" s="40" t="s">
        <v>1298</v>
      </c>
      <c r="J110" s="42" t="s">
        <v>1046</v>
      </c>
      <c r="K110" s="1" t="s">
        <v>1034</v>
      </c>
      <c r="L110" s="2" t="s">
        <v>1290</v>
      </c>
      <c r="N110" s="2" t="s">
        <v>1291</v>
      </c>
      <c r="O110" s="4" t="s">
        <v>1290</v>
      </c>
      <c r="P110" s="2" t="s">
        <v>1217</v>
      </c>
      <c r="Q110" s="23" t="s">
        <v>1292</v>
      </c>
      <c r="R110" s="23" t="s">
        <v>1293</v>
      </c>
      <c r="S110" s="22">
        <v>17</v>
      </c>
      <c r="U110" s="3">
        <v>40.56169</v>
      </c>
      <c r="V110" s="3">
        <v>-116.588</v>
      </c>
      <c r="Y110" s="48">
        <v>-9999</v>
      </c>
      <c r="Z110" s="14" t="s">
        <v>1294</v>
      </c>
      <c r="AB110" s="44" t="s">
        <v>1071</v>
      </c>
      <c r="AC110" s="14">
        <v>85</v>
      </c>
    </row>
    <row r="111" spans="2:29" ht="12.75">
      <c r="B111" s="34" t="s">
        <v>1030</v>
      </c>
      <c r="F111" s="42" t="s">
        <v>1046</v>
      </c>
      <c r="G111" s="42" t="s">
        <v>1046</v>
      </c>
      <c r="H111" s="14">
        <v>927</v>
      </c>
      <c r="I111" s="40" t="s">
        <v>1298</v>
      </c>
      <c r="J111" s="42" t="s">
        <v>1046</v>
      </c>
      <c r="K111" s="1" t="s">
        <v>1034</v>
      </c>
      <c r="L111" s="2" t="s">
        <v>1290</v>
      </c>
      <c r="N111" s="2" t="s">
        <v>1291</v>
      </c>
      <c r="O111" s="4" t="s">
        <v>1290</v>
      </c>
      <c r="P111" s="2" t="s">
        <v>1217</v>
      </c>
      <c r="Q111" s="23" t="s">
        <v>1292</v>
      </c>
      <c r="R111" s="23" t="s">
        <v>1293</v>
      </c>
      <c r="S111" s="22">
        <v>17</v>
      </c>
      <c r="U111" s="3">
        <v>40.56207</v>
      </c>
      <c r="V111" s="3">
        <v>-116.5865</v>
      </c>
      <c r="Y111" s="48">
        <v>-9999</v>
      </c>
      <c r="Z111" s="14" t="s">
        <v>1294</v>
      </c>
      <c r="AB111" s="44" t="s">
        <v>1071</v>
      </c>
      <c r="AC111" s="14">
        <v>85</v>
      </c>
    </row>
    <row r="112" spans="2:29" ht="12.75">
      <c r="B112" s="34" t="s">
        <v>1030</v>
      </c>
      <c r="F112" s="42" t="s">
        <v>1046</v>
      </c>
      <c r="G112" s="42" t="s">
        <v>1046</v>
      </c>
      <c r="H112" s="14">
        <v>928</v>
      </c>
      <c r="I112" s="40" t="s">
        <v>1298</v>
      </c>
      <c r="J112" s="42" t="s">
        <v>1046</v>
      </c>
      <c r="K112" s="1" t="s">
        <v>1034</v>
      </c>
      <c r="L112" s="2" t="s">
        <v>1290</v>
      </c>
      <c r="N112" s="2" t="s">
        <v>1291</v>
      </c>
      <c r="O112" s="4" t="s">
        <v>1290</v>
      </c>
      <c r="P112" s="2" t="s">
        <v>1217</v>
      </c>
      <c r="Q112" s="23" t="s">
        <v>1292</v>
      </c>
      <c r="R112" s="23" t="s">
        <v>1293</v>
      </c>
      <c r="S112" s="22">
        <v>17</v>
      </c>
      <c r="U112" s="3">
        <v>40.56225</v>
      </c>
      <c r="V112" s="3">
        <v>-116.5859</v>
      </c>
      <c r="Y112" s="48">
        <v>-9999</v>
      </c>
      <c r="Z112" s="14" t="s">
        <v>1294</v>
      </c>
      <c r="AB112" s="44" t="s">
        <v>1071</v>
      </c>
      <c r="AC112" s="14">
        <v>85</v>
      </c>
    </row>
    <row r="113" spans="2:29" ht="12.75">
      <c r="B113" s="34" t="s">
        <v>1030</v>
      </c>
      <c r="F113" s="42" t="s">
        <v>1046</v>
      </c>
      <c r="G113" s="42" t="s">
        <v>1046</v>
      </c>
      <c r="H113" s="14">
        <v>929</v>
      </c>
      <c r="I113" s="40" t="s">
        <v>1298</v>
      </c>
      <c r="J113" s="42" t="s">
        <v>1046</v>
      </c>
      <c r="K113" s="1" t="s">
        <v>1034</v>
      </c>
      <c r="L113" s="2" t="s">
        <v>1290</v>
      </c>
      <c r="N113" s="2" t="s">
        <v>1291</v>
      </c>
      <c r="O113" s="4" t="s">
        <v>1290</v>
      </c>
      <c r="P113" s="2" t="s">
        <v>1217</v>
      </c>
      <c r="Q113" s="23" t="s">
        <v>1292</v>
      </c>
      <c r="R113" s="23" t="s">
        <v>1293</v>
      </c>
      <c r="S113" s="22">
        <v>17</v>
      </c>
      <c r="U113" s="3">
        <v>40.56235</v>
      </c>
      <c r="V113" s="3">
        <v>-116.5853</v>
      </c>
      <c r="Y113" s="48">
        <v>-9999</v>
      </c>
      <c r="Z113" s="14" t="s">
        <v>1294</v>
      </c>
      <c r="AB113" s="44" t="s">
        <v>1071</v>
      </c>
      <c r="AC113" s="14">
        <v>85</v>
      </c>
    </row>
    <row r="114" spans="2:29" ht="12.75">
      <c r="B114" s="34" t="s">
        <v>1030</v>
      </c>
      <c r="F114" s="42" t="s">
        <v>1046</v>
      </c>
      <c r="G114" s="42" t="s">
        <v>1046</v>
      </c>
      <c r="H114" s="14">
        <v>930</v>
      </c>
      <c r="I114" s="40" t="s">
        <v>1298</v>
      </c>
      <c r="J114" s="42" t="s">
        <v>1046</v>
      </c>
      <c r="K114" s="1" t="s">
        <v>1034</v>
      </c>
      <c r="L114" s="2" t="s">
        <v>1290</v>
      </c>
      <c r="N114" s="2" t="s">
        <v>1291</v>
      </c>
      <c r="O114" s="4" t="s">
        <v>1290</v>
      </c>
      <c r="P114" s="2" t="s">
        <v>1217</v>
      </c>
      <c r="Q114" s="23" t="s">
        <v>1292</v>
      </c>
      <c r="R114" s="23" t="s">
        <v>1293</v>
      </c>
      <c r="S114" s="22">
        <v>17</v>
      </c>
      <c r="U114" s="3">
        <v>40.56245</v>
      </c>
      <c r="V114" s="3">
        <v>-116.5846</v>
      </c>
      <c r="Y114" s="48">
        <v>-9999</v>
      </c>
      <c r="Z114" s="14" t="s">
        <v>1294</v>
      </c>
      <c r="AB114" s="44" t="s">
        <v>1071</v>
      </c>
      <c r="AC114" s="14">
        <v>85</v>
      </c>
    </row>
    <row r="115" spans="2:29" ht="12.75">
      <c r="B115" s="34" t="s">
        <v>1030</v>
      </c>
      <c r="F115" s="42" t="s">
        <v>1046</v>
      </c>
      <c r="G115" s="42" t="s">
        <v>1046</v>
      </c>
      <c r="H115" s="14">
        <v>931</v>
      </c>
      <c r="I115" s="40" t="s">
        <v>1298</v>
      </c>
      <c r="J115" s="42" t="s">
        <v>1046</v>
      </c>
      <c r="K115" s="1" t="s">
        <v>1034</v>
      </c>
      <c r="L115" s="2" t="s">
        <v>1290</v>
      </c>
      <c r="N115" s="2" t="s">
        <v>1291</v>
      </c>
      <c r="O115" s="4" t="s">
        <v>1290</v>
      </c>
      <c r="P115" s="2" t="s">
        <v>1217</v>
      </c>
      <c r="Q115" s="23" t="s">
        <v>1292</v>
      </c>
      <c r="R115" s="23" t="s">
        <v>1293</v>
      </c>
      <c r="S115" s="22">
        <v>17</v>
      </c>
      <c r="U115" s="3">
        <v>40.56266</v>
      </c>
      <c r="V115" s="3">
        <v>-116.5833</v>
      </c>
      <c r="Y115" s="48">
        <v>-9999</v>
      </c>
      <c r="Z115" s="14" t="s">
        <v>1294</v>
      </c>
      <c r="AB115" s="44" t="s">
        <v>1071</v>
      </c>
      <c r="AC115" s="14">
        <v>85</v>
      </c>
    </row>
    <row r="116" spans="2:29" ht="12.75">
      <c r="B116" s="34" t="s">
        <v>1030</v>
      </c>
      <c r="F116" s="21" t="s">
        <v>1046</v>
      </c>
      <c r="G116" s="21" t="s">
        <v>1046</v>
      </c>
      <c r="H116" s="14">
        <v>925</v>
      </c>
      <c r="I116" s="40" t="s">
        <v>1298</v>
      </c>
      <c r="J116" s="43" t="s">
        <v>1046</v>
      </c>
      <c r="K116" s="1" t="s">
        <v>1034</v>
      </c>
      <c r="L116" s="2" t="s">
        <v>1158</v>
      </c>
      <c r="N116" s="2" t="s">
        <v>1291</v>
      </c>
      <c r="O116" s="4" t="s">
        <v>1290</v>
      </c>
      <c r="P116" s="2" t="s">
        <v>1244</v>
      </c>
      <c r="Q116" s="23" t="s">
        <v>1292</v>
      </c>
      <c r="R116" s="23" t="s">
        <v>1293</v>
      </c>
      <c r="S116" s="22">
        <v>18</v>
      </c>
      <c r="U116" s="3">
        <v>40.56196</v>
      </c>
      <c r="V116" s="3">
        <v>-116.5951</v>
      </c>
      <c r="Y116" s="49">
        <v>-9999</v>
      </c>
      <c r="Z116" s="14" t="s">
        <v>1300</v>
      </c>
      <c r="AC116" s="14">
        <v>85</v>
      </c>
    </row>
    <row r="117" spans="2:29" ht="12.75">
      <c r="B117" s="34" t="s">
        <v>1030</v>
      </c>
      <c r="F117" s="21" t="s">
        <v>1046</v>
      </c>
      <c r="G117" s="21" t="s">
        <v>1046</v>
      </c>
      <c r="H117" s="14">
        <v>620</v>
      </c>
      <c r="I117" s="40" t="s">
        <v>1301</v>
      </c>
      <c r="J117" s="42" t="s">
        <v>1046</v>
      </c>
      <c r="K117" s="1" t="s">
        <v>1087</v>
      </c>
      <c r="L117" s="2" t="s">
        <v>1302</v>
      </c>
      <c r="N117" s="36" t="s">
        <v>1303</v>
      </c>
      <c r="O117" s="4" t="s">
        <v>1304</v>
      </c>
      <c r="P117" s="2" t="s">
        <v>1305</v>
      </c>
      <c r="Q117" s="23" t="s">
        <v>1233</v>
      </c>
      <c r="R117" s="23" t="s">
        <v>1154</v>
      </c>
      <c r="S117" s="22">
        <v>29</v>
      </c>
      <c r="U117" s="3">
        <v>39.48315</v>
      </c>
      <c r="V117" s="3">
        <v>-119.4197</v>
      </c>
      <c r="Y117" s="11">
        <v>22.8</v>
      </c>
      <c r="Z117" s="14" t="s">
        <v>1306</v>
      </c>
      <c r="AA117" s="14" t="s">
        <v>1106</v>
      </c>
      <c r="AB117" s="44" t="s">
        <v>1071</v>
      </c>
      <c r="AC117" s="14">
        <v>85</v>
      </c>
    </row>
    <row r="118" spans="2:29" ht="12.75">
      <c r="B118" t="s">
        <v>1281</v>
      </c>
      <c r="F118" s="21" t="s">
        <v>1046</v>
      </c>
      <c r="G118" s="21">
        <v>71761</v>
      </c>
      <c r="H118" s="14" t="s">
        <v>1046</v>
      </c>
      <c r="I118" s="40">
        <v>294</v>
      </c>
      <c r="J118" s="42">
        <v>286</v>
      </c>
      <c r="K118" s="1" t="s">
        <v>1087</v>
      </c>
      <c r="L118" s="2" t="s">
        <v>1307</v>
      </c>
      <c r="N118" s="2" t="s">
        <v>1308</v>
      </c>
      <c r="O118" s="4" t="s">
        <v>1309</v>
      </c>
      <c r="P118" s="2" t="s">
        <v>1323</v>
      </c>
      <c r="Q118" s="24" t="s">
        <v>1310</v>
      </c>
      <c r="R118" s="24" t="s">
        <v>1311</v>
      </c>
      <c r="S118" s="25">
        <v>23</v>
      </c>
      <c r="T118"/>
      <c r="U118" s="3">
        <v>39.06271</v>
      </c>
      <c r="V118" s="3">
        <v>-115.6412</v>
      </c>
      <c r="Y118" s="49">
        <v>-8888</v>
      </c>
      <c r="Z118" s="18" t="s">
        <v>1312</v>
      </c>
      <c r="AA118" s="14" t="s">
        <v>1106</v>
      </c>
      <c r="AB118" s="8" t="s">
        <v>1313</v>
      </c>
      <c r="AC118" s="14">
        <v>90</v>
      </c>
    </row>
    <row r="119" spans="2:29" ht="12.75">
      <c r="B119" s="34" t="s">
        <v>1030</v>
      </c>
      <c r="F119" s="21" t="s">
        <v>1046</v>
      </c>
      <c r="G119" s="21" t="s">
        <v>1046</v>
      </c>
      <c r="H119" s="14">
        <v>1035</v>
      </c>
      <c r="I119" s="40">
        <v>87</v>
      </c>
      <c r="J119" s="42" t="s">
        <v>1046</v>
      </c>
      <c r="K119" s="1" t="s">
        <v>1057</v>
      </c>
      <c r="L119" s="2" t="s">
        <v>1314</v>
      </c>
      <c r="N119" s="2" t="s">
        <v>1315</v>
      </c>
      <c r="O119" s="4" t="s">
        <v>1316</v>
      </c>
      <c r="P119" s="2" t="s">
        <v>1038</v>
      </c>
      <c r="Q119" s="23" t="s">
        <v>1317</v>
      </c>
      <c r="R119" s="23" t="s">
        <v>1318</v>
      </c>
      <c r="S119" s="22">
        <v>26</v>
      </c>
      <c r="U119" s="3">
        <v>37.99675</v>
      </c>
      <c r="V119" s="3">
        <v>-117.2391</v>
      </c>
      <c r="Y119" s="48">
        <v>-9999</v>
      </c>
      <c r="Z119" s="14" t="s">
        <v>1319</v>
      </c>
      <c r="AB119" s="8" t="s">
        <v>1125</v>
      </c>
      <c r="AC119" s="14">
        <v>87</v>
      </c>
    </row>
    <row r="120" spans="2:29" ht="12.75">
      <c r="B120" s="34" t="s">
        <v>1030</v>
      </c>
      <c r="F120" s="21" t="s">
        <v>1046</v>
      </c>
      <c r="G120" s="21" t="s">
        <v>1046</v>
      </c>
      <c r="H120" s="14">
        <v>57</v>
      </c>
      <c r="I120" s="40" t="s">
        <v>1320</v>
      </c>
      <c r="J120" s="42" t="s">
        <v>1046</v>
      </c>
      <c r="K120" s="1" t="s">
        <v>1087</v>
      </c>
      <c r="L120" s="2" t="s">
        <v>1321</v>
      </c>
      <c r="N120" s="36" t="s">
        <v>1322</v>
      </c>
      <c r="O120" s="4" t="s">
        <v>1321</v>
      </c>
      <c r="P120" s="2" t="s">
        <v>1323</v>
      </c>
      <c r="Q120" s="23" t="s">
        <v>1324</v>
      </c>
      <c r="R120" s="23" t="s">
        <v>1325</v>
      </c>
      <c r="S120" s="22">
        <v>33</v>
      </c>
      <c r="U120" s="3">
        <v>38.69923</v>
      </c>
      <c r="V120" s="3">
        <v>-114.131</v>
      </c>
      <c r="Y120" s="48">
        <v>-8888</v>
      </c>
      <c r="Z120" s="4" t="s">
        <v>1326</v>
      </c>
      <c r="AB120" s="8" t="s">
        <v>1125</v>
      </c>
      <c r="AC120" s="14">
        <v>72</v>
      </c>
    </row>
    <row r="121" spans="2:29" ht="12.75">
      <c r="B121" s="34" t="s">
        <v>1030</v>
      </c>
      <c r="F121" s="21" t="s">
        <v>1046</v>
      </c>
      <c r="G121" s="21" t="s">
        <v>1046</v>
      </c>
      <c r="H121" s="14">
        <v>58</v>
      </c>
      <c r="I121" s="40" t="s">
        <v>1320</v>
      </c>
      <c r="J121" s="42" t="s">
        <v>1046</v>
      </c>
      <c r="K121" s="1" t="s">
        <v>1087</v>
      </c>
      <c r="L121" s="2" t="s">
        <v>1321</v>
      </c>
      <c r="N121" s="36" t="s">
        <v>1322</v>
      </c>
      <c r="O121" s="4" t="s">
        <v>1321</v>
      </c>
      <c r="P121" s="2" t="s">
        <v>1323</v>
      </c>
      <c r="Q121" s="23" t="s">
        <v>1324</v>
      </c>
      <c r="R121" s="23" t="s">
        <v>1325</v>
      </c>
      <c r="S121" s="22">
        <v>33</v>
      </c>
      <c r="U121" s="3">
        <v>38.69903</v>
      </c>
      <c r="V121" s="3">
        <v>-114.1313</v>
      </c>
      <c r="Y121" s="48">
        <v>-8888</v>
      </c>
      <c r="Z121" s="4" t="s">
        <v>1326</v>
      </c>
      <c r="AB121" s="8" t="s">
        <v>1125</v>
      </c>
      <c r="AC121" s="14">
        <v>72</v>
      </c>
    </row>
    <row r="122" spans="2:29" ht="12.75">
      <c r="B122" s="34" t="s">
        <v>1030</v>
      </c>
      <c r="F122" s="21" t="s">
        <v>1046</v>
      </c>
      <c r="G122" s="21" t="s">
        <v>1046</v>
      </c>
      <c r="H122" s="14">
        <v>59</v>
      </c>
      <c r="I122" s="40" t="s">
        <v>1320</v>
      </c>
      <c r="J122" s="42" t="s">
        <v>1046</v>
      </c>
      <c r="K122" s="1" t="s">
        <v>1087</v>
      </c>
      <c r="L122" s="2" t="s">
        <v>1321</v>
      </c>
      <c r="N122" s="36" t="s">
        <v>1322</v>
      </c>
      <c r="O122" s="4" t="s">
        <v>1321</v>
      </c>
      <c r="P122" s="2" t="s">
        <v>1323</v>
      </c>
      <c r="Q122" s="23" t="s">
        <v>1324</v>
      </c>
      <c r="R122" s="23" t="s">
        <v>1325</v>
      </c>
      <c r="S122" s="22">
        <v>33</v>
      </c>
      <c r="U122" s="3">
        <v>38.69781</v>
      </c>
      <c r="V122" s="3">
        <v>-114.131</v>
      </c>
      <c r="Y122" s="48">
        <v>-8888</v>
      </c>
      <c r="Z122" s="4" t="s">
        <v>1326</v>
      </c>
      <c r="AB122" s="8" t="s">
        <v>1125</v>
      </c>
      <c r="AC122" s="14">
        <v>72</v>
      </c>
    </row>
    <row r="123" spans="2:29" ht="12.75">
      <c r="B123" s="34" t="s">
        <v>1030</v>
      </c>
      <c r="F123" s="21" t="s">
        <v>1046</v>
      </c>
      <c r="G123" s="21" t="s">
        <v>1046</v>
      </c>
      <c r="H123" s="14">
        <v>60</v>
      </c>
      <c r="I123" s="40" t="s">
        <v>1320</v>
      </c>
      <c r="J123" s="42" t="s">
        <v>1046</v>
      </c>
      <c r="K123" s="1" t="s">
        <v>1087</v>
      </c>
      <c r="L123" s="2" t="s">
        <v>1321</v>
      </c>
      <c r="N123" s="36" t="s">
        <v>1322</v>
      </c>
      <c r="O123" s="4" t="s">
        <v>1321</v>
      </c>
      <c r="P123" s="2" t="s">
        <v>1323</v>
      </c>
      <c r="Q123" s="23" t="s">
        <v>1324</v>
      </c>
      <c r="R123" s="23" t="s">
        <v>1325</v>
      </c>
      <c r="S123" s="22">
        <v>33</v>
      </c>
      <c r="U123" s="3">
        <v>38.69758</v>
      </c>
      <c r="V123" s="3">
        <v>-114.131</v>
      </c>
      <c r="Y123" s="48">
        <v>-8888</v>
      </c>
      <c r="Z123" s="4" t="s">
        <v>1326</v>
      </c>
      <c r="AB123" s="8" t="s">
        <v>1125</v>
      </c>
      <c r="AC123" s="14">
        <v>72</v>
      </c>
    </row>
    <row r="124" spans="2:29" ht="12.75">
      <c r="B124" s="34" t="s">
        <v>1030</v>
      </c>
      <c r="F124" s="21" t="s">
        <v>1046</v>
      </c>
      <c r="G124" s="21" t="s">
        <v>1046</v>
      </c>
      <c r="H124" s="14">
        <v>61</v>
      </c>
      <c r="I124" s="40" t="s">
        <v>1320</v>
      </c>
      <c r="J124" s="42" t="s">
        <v>1046</v>
      </c>
      <c r="K124" s="1" t="s">
        <v>1087</v>
      </c>
      <c r="L124" s="2" t="s">
        <v>1321</v>
      </c>
      <c r="N124" s="36" t="s">
        <v>1322</v>
      </c>
      <c r="O124" s="4" t="s">
        <v>1321</v>
      </c>
      <c r="P124" s="2" t="s">
        <v>1323</v>
      </c>
      <c r="Q124" s="23" t="s">
        <v>1324</v>
      </c>
      <c r="R124" s="23" t="s">
        <v>1325</v>
      </c>
      <c r="S124" s="22">
        <v>33</v>
      </c>
      <c r="U124" s="3">
        <v>38.69694</v>
      </c>
      <c r="V124" s="3">
        <v>-114.131</v>
      </c>
      <c r="Y124" s="48">
        <v>-8888</v>
      </c>
      <c r="Z124" s="4" t="s">
        <v>1326</v>
      </c>
      <c r="AB124" s="8" t="s">
        <v>1125</v>
      </c>
      <c r="AC124" s="14">
        <v>72</v>
      </c>
    </row>
    <row r="125" spans="2:29" ht="12.75">
      <c r="B125" s="34" t="s">
        <v>1030</v>
      </c>
      <c r="F125" s="21" t="s">
        <v>1046</v>
      </c>
      <c r="G125" s="21" t="s">
        <v>1046</v>
      </c>
      <c r="H125" s="14">
        <v>62</v>
      </c>
      <c r="I125" s="40" t="s">
        <v>1320</v>
      </c>
      <c r="J125" s="42" t="s">
        <v>1046</v>
      </c>
      <c r="K125" s="1" t="s">
        <v>1087</v>
      </c>
      <c r="L125" s="2" t="s">
        <v>1321</v>
      </c>
      <c r="N125" s="36" t="s">
        <v>1322</v>
      </c>
      <c r="O125" s="4" t="s">
        <v>1321</v>
      </c>
      <c r="P125" s="2" t="s">
        <v>1323</v>
      </c>
      <c r="Q125" s="23" t="s">
        <v>1324</v>
      </c>
      <c r="R125" s="23" t="s">
        <v>1325</v>
      </c>
      <c r="S125" s="22">
        <v>33</v>
      </c>
      <c r="U125" s="3">
        <v>38.69785</v>
      </c>
      <c r="V125" s="3">
        <v>-114.1278</v>
      </c>
      <c r="Y125" s="48">
        <v>-8888</v>
      </c>
      <c r="Z125" s="4" t="s">
        <v>1326</v>
      </c>
      <c r="AB125" s="8" t="s">
        <v>1125</v>
      </c>
      <c r="AC125" s="14">
        <v>72</v>
      </c>
    </row>
    <row r="126" spans="2:29" ht="12.75">
      <c r="B126" s="34" t="s">
        <v>1030</v>
      </c>
      <c r="F126" s="21" t="s">
        <v>1046</v>
      </c>
      <c r="G126" s="21" t="s">
        <v>1046</v>
      </c>
      <c r="H126" s="14">
        <v>63</v>
      </c>
      <c r="I126" s="40" t="s">
        <v>1320</v>
      </c>
      <c r="J126" s="42" t="s">
        <v>1046</v>
      </c>
      <c r="K126" s="1" t="s">
        <v>1087</v>
      </c>
      <c r="L126" s="2" t="s">
        <v>1321</v>
      </c>
      <c r="N126" s="36" t="s">
        <v>1322</v>
      </c>
      <c r="O126" s="4" t="s">
        <v>1321</v>
      </c>
      <c r="P126" s="2" t="s">
        <v>1323</v>
      </c>
      <c r="Q126" s="23" t="s">
        <v>1324</v>
      </c>
      <c r="R126" s="23" t="s">
        <v>1325</v>
      </c>
      <c r="S126" s="22">
        <v>33</v>
      </c>
      <c r="U126" s="3">
        <v>38.6972</v>
      </c>
      <c r="V126" s="3">
        <v>-114.1273</v>
      </c>
      <c r="Y126" s="48">
        <v>-8888</v>
      </c>
      <c r="Z126" s="4" t="s">
        <v>1326</v>
      </c>
      <c r="AB126" s="8" t="s">
        <v>1125</v>
      </c>
      <c r="AC126" s="14">
        <v>72</v>
      </c>
    </row>
    <row r="127" spans="2:29" ht="12.75">
      <c r="B127" s="34" t="s">
        <v>1030</v>
      </c>
      <c r="F127" s="21" t="s">
        <v>1046</v>
      </c>
      <c r="G127" s="21" t="s">
        <v>1046</v>
      </c>
      <c r="H127" s="14">
        <v>64</v>
      </c>
      <c r="I127" s="40" t="s">
        <v>1320</v>
      </c>
      <c r="J127" s="42" t="s">
        <v>1046</v>
      </c>
      <c r="K127" s="1" t="s">
        <v>1087</v>
      </c>
      <c r="L127" s="2" t="s">
        <v>1321</v>
      </c>
      <c r="N127" s="36" t="s">
        <v>1322</v>
      </c>
      <c r="O127" s="4" t="s">
        <v>1321</v>
      </c>
      <c r="P127" s="2" t="s">
        <v>1323</v>
      </c>
      <c r="Q127" s="23" t="s">
        <v>1324</v>
      </c>
      <c r="R127" s="23" t="s">
        <v>1325</v>
      </c>
      <c r="S127" s="22">
        <v>33</v>
      </c>
      <c r="U127" s="3">
        <v>38.69714</v>
      </c>
      <c r="V127" s="3">
        <v>-114.1268</v>
      </c>
      <c r="Y127" s="48">
        <v>-8888</v>
      </c>
      <c r="Z127" s="4" t="s">
        <v>1326</v>
      </c>
      <c r="AB127" s="8" t="s">
        <v>1125</v>
      </c>
      <c r="AC127" s="14">
        <v>72</v>
      </c>
    </row>
    <row r="128" spans="2:29" ht="12.75">
      <c r="B128" s="34" t="s">
        <v>1030</v>
      </c>
      <c r="F128" s="21" t="s">
        <v>1046</v>
      </c>
      <c r="G128" s="21" t="s">
        <v>1046</v>
      </c>
      <c r="H128" s="14">
        <v>65</v>
      </c>
      <c r="I128" s="40" t="s">
        <v>1320</v>
      </c>
      <c r="J128" s="42" t="s">
        <v>1046</v>
      </c>
      <c r="K128" s="1" t="s">
        <v>1087</v>
      </c>
      <c r="L128" s="2" t="s">
        <v>1321</v>
      </c>
      <c r="N128" s="36" t="s">
        <v>1322</v>
      </c>
      <c r="O128" s="4" t="s">
        <v>1321</v>
      </c>
      <c r="P128" s="2" t="s">
        <v>1323</v>
      </c>
      <c r="Q128" s="23" t="s">
        <v>1324</v>
      </c>
      <c r="R128" s="23" t="s">
        <v>1325</v>
      </c>
      <c r="S128" s="22">
        <v>33</v>
      </c>
      <c r="U128" s="3">
        <v>38.6972</v>
      </c>
      <c r="V128" s="3">
        <v>-114.1263</v>
      </c>
      <c r="Y128" s="48">
        <v>-8888</v>
      </c>
      <c r="Z128" s="4" t="s">
        <v>1326</v>
      </c>
      <c r="AB128" s="8" t="s">
        <v>1125</v>
      </c>
      <c r="AC128" s="14">
        <v>72</v>
      </c>
    </row>
    <row r="129" spans="2:29" ht="12.75">
      <c r="B129" s="34" t="s">
        <v>1030</v>
      </c>
      <c r="F129" s="21" t="s">
        <v>1046</v>
      </c>
      <c r="G129" s="21" t="s">
        <v>1046</v>
      </c>
      <c r="H129" s="14">
        <v>770</v>
      </c>
      <c r="I129" s="40" t="s">
        <v>1327</v>
      </c>
      <c r="J129" s="43" t="s">
        <v>1046</v>
      </c>
      <c r="K129" s="1" t="s">
        <v>1034</v>
      </c>
      <c r="L129" s="2" t="s">
        <v>1158</v>
      </c>
      <c r="N129" s="2" t="s">
        <v>1328</v>
      </c>
      <c r="O129" s="4" t="s">
        <v>1329</v>
      </c>
      <c r="P129" s="2" t="s">
        <v>1330</v>
      </c>
      <c r="Q129" s="23" t="s">
        <v>1331</v>
      </c>
      <c r="R129" s="23" t="s">
        <v>1332</v>
      </c>
      <c r="S129" s="22">
        <v>5</v>
      </c>
      <c r="U129" s="3">
        <v>35.9832</v>
      </c>
      <c r="V129" s="3">
        <v>-114.748</v>
      </c>
      <c r="Y129" s="49">
        <v>-9999</v>
      </c>
      <c r="Z129" s="14" t="s">
        <v>1156</v>
      </c>
      <c r="AB129" s="44" t="s">
        <v>1071</v>
      </c>
      <c r="AC129" s="14">
        <v>73</v>
      </c>
    </row>
    <row r="130" spans="2:29" ht="12.75">
      <c r="B130" s="34" t="s">
        <v>1030</v>
      </c>
      <c r="F130" s="21" t="s">
        <v>1046</v>
      </c>
      <c r="G130" s="21" t="s">
        <v>1046</v>
      </c>
      <c r="H130" s="14">
        <v>771</v>
      </c>
      <c r="I130" s="40" t="s">
        <v>1327</v>
      </c>
      <c r="J130" s="43" t="s">
        <v>1046</v>
      </c>
      <c r="K130" s="1" t="s">
        <v>1034</v>
      </c>
      <c r="L130" s="2" t="s">
        <v>1158</v>
      </c>
      <c r="N130" s="2" t="s">
        <v>1328</v>
      </c>
      <c r="O130" s="4" t="s">
        <v>1329</v>
      </c>
      <c r="P130" s="2" t="s">
        <v>1330</v>
      </c>
      <c r="Q130" s="23" t="s">
        <v>1331</v>
      </c>
      <c r="R130" s="23" t="s">
        <v>1332</v>
      </c>
      <c r="S130" s="22">
        <v>5</v>
      </c>
      <c r="U130" s="3">
        <v>35.98347</v>
      </c>
      <c r="V130" s="3">
        <v>-114.7471</v>
      </c>
      <c r="Y130" s="49">
        <v>-9999</v>
      </c>
      <c r="Z130" s="14" t="s">
        <v>1156</v>
      </c>
      <c r="AB130" s="44" t="s">
        <v>1071</v>
      </c>
      <c r="AC130" s="14">
        <v>73</v>
      </c>
    </row>
    <row r="131" spans="2:28" ht="12.75">
      <c r="B131" t="s">
        <v>1044</v>
      </c>
      <c r="F131" s="21" t="s">
        <v>1046</v>
      </c>
      <c r="G131" s="21" t="s">
        <v>1046</v>
      </c>
      <c r="H131" s="14" t="s">
        <v>1046</v>
      </c>
      <c r="I131" s="40" t="s">
        <v>1046</v>
      </c>
      <c r="J131" s="42">
        <v>446</v>
      </c>
      <c r="K131" s="20" t="s">
        <v>1087</v>
      </c>
      <c r="L131" s="2" t="s">
        <v>1336</v>
      </c>
      <c r="N131" s="2" t="s">
        <v>1328</v>
      </c>
      <c r="O131" s="4" t="s">
        <v>1337</v>
      </c>
      <c r="P131" s="2" t="s">
        <v>1330</v>
      </c>
      <c r="Q131" s="24" t="s">
        <v>1331</v>
      </c>
      <c r="R131" s="24" t="s">
        <v>1332</v>
      </c>
      <c r="S131" s="25" t="s">
        <v>1270</v>
      </c>
      <c r="T131" s="8" t="s">
        <v>1338</v>
      </c>
      <c r="U131" s="3">
        <v>35.98</v>
      </c>
      <c r="V131" s="3">
        <v>-114.74667</v>
      </c>
      <c r="Y131" s="12">
        <f>30</f>
        <v>30</v>
      </c>
      <c r="AB131" s="8" t="s">
        <v>1335</v>
      </c>
    </row>
    <row r="132" spans="2:29" ht="12.75">
      <c r="B132" s="34" t="s">
        <v>1030</v>
      </c>
      <c r="F132" s="21">
        <v>74802</v>
      </c>
      <c r="G132" s="21" t="s">
        <v>1046</v>
      </c>
      <c r="H132" s="14">
        <v>772</v>
      </c>
      <c r="I132" s="40" t="s">
        <v>1327</v>
      </c>
      <c r="J132" s="43" t="s">
        <v>1046</v>
      </c>
      <c r="K132" s="1" t="s">
        <v>1087</v>
      </c>
      <c r="L132" s="2" t="s">
        <v>1158</v>
      </c>
      <c r="N132" s="2" t="s">
        <v>1328</v>
      </c>
      <c r="O132" s="4" t="s">
        <v>1329</v>
      </c>
      <c r="P132" s="2" t="s">
        <v>1330</v>
      </c>
      <c r="Q132" s="23" t="s">
        <v>1331</v>
      </c>
      <c r="R132" s="23" t="s">
        <v>1332</v>
      </c>
      <c r="S132" s="22">
        <v>8</v>
      </c>
      <c r="U132" s="3">
        <v>35.96535</v>
      </c>
      <c r="V132" s="3">
        <v>-114.7425</v>
      </c>
      <c r="Y132" s="11">
        <v>27.2</v>
      </c>
      <c r="Z132" s="14" t="s">
        <v>1042</v>
      </c>
      <c r="AA132" s="14" t="s">
        <v>1054</v>
      </c>
      <c r="AB132" s="45" t="s">
        <v>1055</v>
      </c>
      <c r="AC132" s="14">
        <v>73</v>
      </c>
    </row>
    <row r="133" spans="2:29" ht="12.75">
      <c r="B133" s="34" t="s">
        <v>1030</v>
      </c>
      <c r="F133" s="21">
        <v>74787</v>
      </c>
      <c r="G133" s="21" t="s">
        <v>1046</v>
      </c>
      <c r="H133" s="14">
        <v>773</v>
      </c>
      <c r="I133" s="40" t="s">
        <v>1327</v>
      </c>
      <c r="J133" s="42">
        <v>447</v>
      </c>
      <c r="K133" s="1" t="s">
        <v>1087</v>
      </c>
      <c r="L133" s="2" t="s">
        <v>1333</v>
      </c>
      <c r="N133" s="2" t="s">
        <v>1328</v>
      </c>
      <c r="O133" s="4" t="s">
        <v>1329</v>
      </c>
      <c r="P133" s="2" t="s">
        <v>1330</v>
      </c>
      <c r="Q133" s="23" t="s">
        <v>1331</v>
      </c>
      <c r="R133" s="23" t="s">
        <v>1332</v>
      </c>
      <c r="S133" s="22">
        <v>21</v>
      </c>
      <c r="T133" s="8" t="s">
        <v>1334</v>
      </c>
      <c r="U133" s="3">
        <v>35.9448</v>
      </c>
      <c r="V133" s="3">
        <v>-114.7312</v>
      </c>
      <c r="Y133" s="11">
        <v>25.6</v>
      </c>
      <c r="Z133" s="14" t="s">
        <v>1042</v>
      </c>
      <c r="AA133" s="14" t="s">
        <v>1054</v>
      </c>
      <c r="AB133" s="8" t="s">
        <v>1335</v>
      </c>
      <c r="AC133" s="14">
        <v>73</v>
      </c>
    </row>
    <row r="134" spans="2:29" ht="12.75">
      <c r="B134" s="34" t="s">
        <v>1030</v>
      </c>
      <c r="F134" s="21">
        <v>74710</v>
      </c>
      <c r="G134" s="21" t="s">
        <v>1046</v>
      </c>
      <c r="H134" s="14">
        <v>1032</v>
      </c>
      <c r="I134" s="40" t="s">
        <v>1342</v>
      </c>
      <c r="J134" s="42">
        <v>146</v>
      </c>
      <c r="K134" s="1" t="s">
        <v>1047</v>
      </c>
      <c r="L134" s="2" t="s">
        <v>1340</v>
      </c>
      <c r="N134" s="2" t="s">
        <v>833</v>
      </c>
      <c r="O134" s="4" t="s">
        <v>1343</v>
      </c>
      <c r="P134" s="2" t="s">
        <v>1344</v>
      </c>
      <c r="Q134" s="23" t="s">
        <v>1345</v>
      </c>
      <c r="R134" s="23" t="s">
        <v>1346</v>
      </c>
      <c r="S134" s="22">
        <v>26</v>
      </c>
      <c r="T134" s="8" t="s">
        <v>1347</v>
      </c>
      <c r="U134" s="3">
        <v>40.96517</v>
      </c>
      <c r="V134" s="3">
        <v>-117.6599</v>
      </c>
      <c r="Y134" s="11">
        <v>22.8</v>
      </c>
      <c r="Z134" s="14" t="s">
        <v>1042</v>
      </c>
      <c r="AA134" s="14" t="s">
        <v>1054</v>
      </c>
      <c r="AB134" s="8" t="s">
        <v>1348</v>
      </c>
      <c r="AC134" s="14">
        <v>83</v>
      </c>
    </row>
    <row r="135" spans="2:29" ht="12.75">
      <c r="B135" s="34" t="s">
        <v>1030</v>
      </c>
      <c r="F135" s="21">
        <v>74667</v>
      </c>
      <c r="G135" s="21" t="s">
        <v>1046</v>
      </c>
      <c r="H135" s="14">
        <v>27</v>
      </c>
      <c r="I135" s="40" t="s">
        <v>1339</v>
      </c>
      <c r="J135" s="42" t="s">
        <v>1046</v>
      </c>
      <c r="K135" s="1" t="s">
        <v>1047</v>
      </c>
      <c r="L135" s="2" t="s">
        <v>1340</v>
      </c>
      <c r="N135" s="36" t="s">
        <v>834</v>
      </c>
      <c r="O135" s="4" t="s">
        <v>1341</v>
      </c>
      <c r="P135" s="2" t="s">
        <v>1323</v>
      </c>
      <c r="Q135" s="23" t="s">
        <v>1153</v>
      </c>
      <c r="R135" s="23" t="s">
        <v>1279</v>
      </c>
      <c r="S135" s="22">
        <v>2</v>
      </c>
      <c r="U135" s="3">
        <v>38.93646</v>
      </c>
      <c r="V135" s="3">
        <v>-114.4181</v>
      </c>
      <c r="Y135" s="11">
        <v>24</v>
      </c>
      <c r="Z135" s="14" t="s">
        <v>1042</v>
      </c>
      <c r="AA135" s="14" t="s">
        <v>1054</v>
      </c>
      <c r="AB135" s="8" t="s">
        <v>1125</v>
      </c>
      <c r="AC135" s="14">
        <v>86</v>
      </c>
    </row>
    <row r="136" spans="2:29" ht="12.75">
      <c r="B136" s="34" t="s">
        <v>1030</v>
      </c>
      <c r="F136" s="21">
        <v>74621</v>
      </c>
      <c r="G136" s="21" t="s">
        <v>1046</v>
      </c>
      <c r="H136" s="14">
        <v>553</v>
      </c>
      <c r="I136" s="40" t="s">
        <v>1349</v>
      </c>
      <c r="J136" s="42">
        <v>320</v>
      </c>
      <c r="K136" s="1" t="s">
        <v>1047</v>
      </c>
      <c r="L136" s="2" t="s">
        <v>1350</v>
      </c>
      <c r="N136" s="36" t="s">
        <v>1351</v>
      </c>
      <c r="O136" s="4" t="s">
        <v>1352</v>
      </c>
      <c r="P136" s="2" t="s">
        <v>1353</v>
      </c>
      <c r="Q136" s="23" t="s">
        <v>1354</v>
      </c>
      <c r="R136" s="23" t="s">
        <v>1355</v>
      </c>
      <c r="S136" s="22">
        <v>7</v>
      </c>
      <c r="T136" s="8" t="s">
        <v>1356</v>
      </c>
      <c r="U136" s="3">
        <v>38.13234</v>
      </c>
      <c r="V136" s="3">
        <v>-118.5651</v>
      </c>
      <c r="Y136" s="11">
        <v>25.6</v>
      </c>
      <c r="Z136" s="14" t="s">
        <v>1042</v>
      </c>
      <c r="AA136" s="14" t="s">
        <v>1054</v>
      </c>
      <c r="AB136" s="8" t="s">
        <v>1357</v>
      </c>
      <c r="AC136" s="14">
        <v>88</v>
      </c>
    </row>
    <row r="137" spans="2:28" ht="12.75">
      <c r="B137" s="34" t="s">
        <v>1189</v>
      </c>
      <c r="F137" s="21" t="s">
        <v>1046</v>
      </c>
      <c r="G137" s="21" t="s">
        <v>1046</v>
      </c>
      <c r="H137" s="14" t="s">
        <v>1046</v>
      </c>
      <c r="I137" s="40" t="s">
        <v>1046</v>
      </c>
      <c r="J137" s="42">
        <v>143.2</v>
      </c>
      <c r="K137" s="1" t="s">
        <v>1057</v>
      </c>
      <c r="L137" s="2" t="s">
        <v>1358</v>
      </c>
      <c r="N137" s="2" t="s">
        <v>1359</v>
      </c>
      <c r="O137" s="4" t="s">
        <v>1360</v>
      </c>
      <c r="P137" s="2" t="s">
        <v>1344</v>
      </c>
      <c r="Q137" s="24" t="s">
        <v>1345</v>
      </c>
      <c r="R137" s="24" t="s">
        <v>1361</v>
      </c>
      <c r="S137" s="25" t="s">
        <v>1362</v>
      </c>
      <c r="T137" s="8" t="s">
        <v>1363</v>
      </c>
      <c r="U137" s="3">
        <v>40.9805</v>
      </c>
      <c r="V137" s="3">
        <v>-118.1292</v>
      </c>
      <c r="Y137" s="12">
        <v>87.8</v>
      </c>
      <c r="AB137" s="8" t="s">
        <v>1364</v>
      </c>
    </row>
    <row r="138" spans="2:29" ht="12.75">
      <c r="B138" s="34" t="s">
        <v>1030</v>
      </c>
      <c r="F138" s="37" t="s">
        <v>1370</v>
      </c>
      <c r="G138" s="21" t="s">
        <v>1371</v>
      </c>
      <c r="H138" s="14">
        <v>80</v>
      </c>
      <c r="I138" s="40" t="s">
        <v>1365</v>
      </c>
      <c r="J138" s="42">
        <v>12</v>
      </c>
      <c r="K138" s="1" t="s">
        <v>1034</v>
      </c>
      <c r="L138" s="2" t="s">
        <v>1368</v>
      </c>
      <c r="N138" s="2" t="s">
        <v>1367</v>
      </c>
      <c r="O138" s="4" t="s">
        <v>1368</v>
      </c>
      <c r="P138" s="2" t="s">
        <v>1344</v>
      </c>
      <c r="Q138" s="23" t="s">
        <v>1208</v>
      </c>
      <c r="R138" s="23" t="s">
        <v>1209</v>
      </c>
      <c r="S138" s="22">
        <v>18</v>
      </c>
      <c r="U138" s="3">
        <v>41.92446</v>
      </c>
      <c r="V138" s="3">
        <v>-118.8045</v>
      </c>
      <c r="Y138" s="48">
        <v>-9999</v>
      </c>
      <c r="Z138" s="28" t="s">
        <v>1042</v>
      </c>
      <c r="AB138" s="8" t="s">
        <v>1372</v>
      </c>
      <c r="AC138" s="14">
        <v>90</v>
      </c>
    </row>
    <row r="139" spans="2:29" ht="12.75">
      <c r="B139" s="34" t="s">
        <v>1030</v>
      </c>
      <c r="F139" s="37" t="s">
        <v>1370</v>
      </c>
      <c r="G139" s="21" t="s">
        <v>1371</v>
      </c>
      <c r="H139" s="14">
        <v>81</v>
      </c>
      <c r="I139" s="40" t="s">
        <v>1365</v>
      </c>
      <c r="J139" s="42">
        <v>12</v>
      </c>
      <c r="K139" s="1" t="s">
        <v>1034</v>
      </c>
      <c r="L139" s="2" t="s">
        <v>1368</v>
      </c>
      <c r="N139" s="2" t="s">
        <v>1367</v>
      </c>
      <c r="O139" s="4" t="s">
        <v>1368</v>
      </c>
      <c r="P139" s="2" t="s">
        <v>1344</v>
      </c>
      <c r="Q139" s="23" t="s">
        <v>1208</v>
      </c>
      <c r="R139" s="23" t="s">
        <v>1209</v>
      </c>
      <c r="S139" s="22">
        <v>18</v>
      </c>
      <c r="T139" s="8" t="s">
        <v>1103</v>
      </c>
      <c r="U139" s="3">
        <v>41.92389</v>
      </c>
      <c r="V139" s="3">
        <v>-118.8048</v>
      </c>
      <c r="Y139" s="12">
        <f>55.6</f>
        <v>55.6</v>
      </c>
      <c r="Z139" s="28" t="s">
        <v>1042</v>
      </c>
      <c r="AB139" s="8" t="s">
        <v>1372</v>
      </c>
      <c r="AC139" s="14">
        <v>90</v>
      </c>
    </row>
    <row r="140" spans="2:29" ht="12.75">
      <c r="B140" s="34" t="s">
        <v>1030</v>
      </c>
      <c r="F140" s="21" t="s">
        <v>1046</v>
      </c>
      <c r="G140" s="21" t="s">
        <v>1046</v>
      </c>
      <c r="H140" s="14">
        <v>82</v>
      </c>
      <c r="I140" s="40" t="s">
        <v>1365</v>
      </c>
      <c r="J140" s="42">
        <v>11</v>
      </c>
      <c r="K140" s="1" t="s">
        <v>1057</v>
      </c>
      <c r="L140" s="2" t="s">
        <v>1373</v>
      </c>
      <c r="N140" s="2" t="s">
        <v>1367</v>
      </c>
      <c r="O140" s="4" t="s">
        <v>1368</v>
      </c>
      <c r="P140" s="2" t="s">
        <v>1344</v>
      </c>
      <c r="Q140" s="23" t="s">
        <v>1208</v>
      </c>
      <c r="R140" s="23" t="s">
        <v>1209</v>
      </c>
      <c r="S140" s="22">
        <v>31</v>
      </c>
      <c r="U140" s="3">
        <v>41.87829</v>
      </c>
      <c r="V140" s="3">
        <v>-118.796</v>
      </c>
      <c r="Y140" s="48">
        <v>-9999</v>
      </c>
      <c r="Z140" s="28" t="s">
        <v>1042</v>
      </c>
      <c r="AB140" s="8" t="s">
        <v>1374</v>
      </c>
      <c r="AC140" s="14">
        <v>90</v>
      </c>
    </row>
    <row r="141" spans="2:29" ht="12.75">
      <c r="B141" s="34" t="s">
        <v>1030</v>
      </c>
      <c r="F141" s="21" t="s">
        <v>1046</v>
      </c>
      <c r="G141" s="21" t="s">
        <v>1046</v>
      </c>
      <c r="H141" s="14">
        <v>78</v>
      </c>
      <c r="I141" s="40" t="s">
        <v>1365</v>
      </c>
      <c r="J141" s="21" t="s">
        <v>1046</v>
      </c>
      <c r="K141" s="1" t="s">
        <v>1087</v>
      </c>
      <c r="L141" s="2" t="s">
        <v>1366</v>
      </c>
      <c r="N141" s="2" t="s">
        <v>1367</v>
      </c>
      <c r="O141" s="4" t="s">
        <v>1368</v>
      </c>
      <c r="P141" s="2" t="s">
        <v>1344</v>
      </c>
      <c r="Q141" s="23" t="s">
        <v>1208</v>
      </c>
      <c r="R141" s="23" t="s">
        <v>1369</v>
      </c>
      <c r="S141" s="22">
        <v>7</v>
      </c>
      <c r="U141" s="3">
        <v>41.93419</v>
      </c>
      <c r="V141" s="3">
        <v>-118.8078</v>
      </c>
      <c r="Y141" s="48">
        <v>-8888</v>
      </c>
      <c r="Z141" s="14" t="s">
        <v>1042</v>
      </c>
      <c r="AB141" s="44" t="s">
        <v>1071</v>
      </c>
      <c r="AC141" s="14">
        <v>90</v>
      </c>
    </row>
    <row r="142" spans="2:29" ht="12.75">
      <c r="B142" s="34" t="s">
        <v>1030</v>
      </c>
      <c r="F142" s="21" t="s">
        <v>1046</v>
      </c>
      <c r="G142" s="21" t="s">
        <v>1046</v>
      </c>
      <c r="H142" s="14">
        <v>79</v>
      </c>
      <c r="I142" s="40" t="s">
        <v>1365</v>
      </c>
      <c r="J142" s="21" t="s">
        <v>1046</v>
      </c>
      <c r="K142" s="1" t="s">
        <v>1087</v>
      </c>
      <c r="L142" s="2" t="s">
        <v>1366</v>
      </c>
      <c r="N142" s="2" t="s">
        <v>1367</v>
      </c>
      <c r="O142" s="4" t="s">
        <v>1368</v>
      </c>
      <c r="P142" s="2" t="s">
        <v>1344</v>
      </c>
      <c r="Q142" s="23" t="s">
        <v>1208</v>
      </c>
      <c r="R142" s="23" t="s">
        <v>1369</v>
      </c>
      <c r="S142" s="22">
        <v>7</v>
      </c>
      <c r="U142" s="3">
        <v>41.93388</v>
      </c>
      <c r="V142" s="3">
        <v>-118.807</v>
      </c>
      <c r="Y142" s="48">
        <v>-8888</v>
      </c>
      <c r="Z142" s="14" t="s">
        <v>1042</v>
      </c>
      <c r="AB142" s="44" t="s">
        <v>1071</v>
      </c>
      <c r="AC142" s="14">
        <v>90</v>
      </c>
    </row>
    <row r="143" spans="3:28" ht="12.75">
      <c r="C143" t="s">
        <v>1144</v>
      </c>
      <c r="F143" s="21" t="s">
        <v>1046</v>
      </c>
      <c r="G143" s="21" t="s">
        <v>1046</v>
      </c>
      <c r="H143" s="14" t="s">
        <v>1046</v>
      </c>
      <c r="I143" s="40" t="s">
        <v>1046</v>
      </c>
      <c r="J143" s="42">
        <v>110</v>
      </c>
      <c r="K143" s="1" t="s">
        <v>1087</v>
      </c>
      <c r="L143" s="2" t="s">
        <v>1375</v>
      </c>
      <c r="M143" s="2" t="s">
        <v>1376</v>
      </c>
      <c r="N143" s="2" t="s">
        <v>1375</v>
      </c>
      <c r="O143" s="4" t="s">
        <v>1377</v>
      </c>
      <c r="P143" s="2" t="s">
        <v>1384</v>
      </c>
      <c r="Q143" s="23" t="s">
        <v>1378</v>
      </c>
      <c r="R143" s="23" t="s">
        <v>1154</v>
      </c>
      <c r="S143" s="22" t="s">
        <v>1362</v>
      </c>
      <c r="T143" s="1" t="s">
        <v>1363</v>
      </c>
      <c r="U143" s="3">
        <v>40.72264</v>
      </c>
      <c r="V143" s="3">
        <v>-119.3443</v>
      </c>
      <c r="Y143" s="11">
        <v>26</v>
      </c>
      <c r="AB143" t="s">
        <v>1063</v>
      </c>
    </row>
    <row r="144" spans="2:30" ht="12.75">
      <c r="B144" s="34" t="s">
        <v>1030</v>
      </c>
      <c r="F144" s="21" t="s">
        <v>1379</v>
      </c>
      <c r="G144" s="21" t="s">
        <v>1380</v>
      </c>
      <c r="H144" s="14">
        <v>1001</v>
      </c>
      <c r="I144" s="40" t="s">
        <v>1381</v>
      </c>
      <c r="J144" s="43" t="s">
        <v>1046</v>
      </c>
      <c r="K144" s="1" t="s">
        <v>1034</v>
      </c>
      <c r="L144" s="2" t="s">
        <v>1158</v>
      </c>
      <c r="N144" s="2" t="s">
        <v>1382</v>
      </c>
      <c r="O144" s="4" t="s">
        <v>1383</v>
      </c>
      <c r="P144" s="2" t="s">
        <v>1384</v>
      </c>
      <c r="Q144" s="23" t="s">
        <v>1385</v>
      </c>
      <c r="R144" s="23" t="s">
        <v>1285</v>
      </c>
      <c r="S144" s="22">
        <v>3</v>
      </c>
      <c r="U144" s="3">
        <v>39.28543</v>
      </c>
      <c r="V144" s="3">
        <v>-119.84</v>
      </c>
      <c r="Y144" s="13">
        <v>53.3</v>
      </c>
      <c r="Z144" s="14" t="s">
        <v>1386</v>
      </c>
      <c r="AB144" s="45" t="s">
        <v>1055</v>
      </c>
      <c r="AC144" s="14">
        <v>82</v>
      </c>
      <c r="AD144" t="s">
        <v>1387</v>
      </c>
    </row>
    <row r="145" spans="2:29" ht="12.75">
      <c r="B145" s="14" t="s">
        <v>1044</v>
      </c>
      <c r="C145" s="14" t="s">
        <v>1391</v>
      </c>
      <c r="D145" s="14"/>
      <c r="E145" s="14"/>
      <c r="F145" s="21">
        <v>74055</v>
      </c>
      <c r="G145" s="23">
        <v>71668</v>
      </c>
      <c r="H145" s="14">
        <v>1001</v>
      </c>
      <c r="I145" s="40">
        <v>280</v>
      </c>
      <c r="J145" s="42">
        <v>213</v>
      </c>
      <c r="K145" s="1" t="s">
        <v>1057</v>
      </c>
      <c r="L145" s="2" t="s">
        <v>1392</v>
      </c>
      <c r="N145" s="2" t="s">
        <v>1382</v>
      </c>
      <c r="O145" s="4" t="s">
        <v>1389</v>
      </c>
      <c r="P145" s="2" t="s">
        <v>1384</v>
      </c>
      <c r="Q145" s="24" t="s">
        <v>1385</v>
      </c>
      <c r="R145" s="24" t="s">
        <v>1285</v>
      </c>
      <c r="S145" s="25" t="s">
        <v>1393</v>
      </c>
      <c r="T145" s="8" t="s">
        <v>1226</v>
      </c>
      <c r="U145" s="3">
        <v>39.283694</v>
      </c>
      <c r="V145" s="3">
        <v>-119.840277</v>
      </c>
      <c r="Y145" s="12">
        <f>47.2</f>
        <v>47.2</v>
      </c>
      <c r="Z145" s="28" t="s">
        <v>1312</v>
      </c>
      <c r="AB145" s="8" t="s">
        <v>1394</v>
      </c>
      <c r="AC145" s="14">
        <v>82</v>
      </c>
    </row>
    <row r="146" spans="2:30" ht="12.75">
      <c r="B146" s="34" t="s">
        <v>1030</v>
      </c>
      <c r="F146" s="21">
        <v>74445</v>
      </c>
      <c r="G146" s="21" t="s">
        <v>1046</v>
      </c>
      <c r="H146" s="14">
        <v>1058</v>
      </c>
      <c r="I146" s="40" t="s">
        <v>1381</v>
      </c>
      <c r="J146" s="41" t="s">
        <v>1046</v>
      </c>
      <c r="K146" s="1" t="s">
        <v>1087</v>
      </c>
      <c r="L146" s="2" t="s">
        <v>1388</v>
      </c>
      <c r="N146" s="2" t="s">
        <v>1382</v>
      </c>
      <c r="O146" s="4" t="s">
        <v>1389</v>
      </c>
      <c r="P146" s="2" t="s">
        <v>1384</v>
      </c>
      <c r="Q146" s="23" t="s">
        <v>1385</v>
      </c>
      <c r="R146" s="23" t="s">
        <v>1285</v>
      </c>
      <c r="S146" s="22">
        <v>3</v>
      </c>
      <c r="U146" s="3">
        <v>39.28608</v>
      </c>
      <c r="V146" s="3">
        <v>-119.8397</v>
      </c>
      <c r="Y146" s="11">
        <v>27</v>
      </c>
      <c r="Z146" s="28" t="s">
        <v>1042</v>
      </c>
      <c r="AA146" s="14" t="s">
        <v>1054</v>
      </c>
      <c r="AB146" s="45" t="s">
        <v>1055</v>
      </c>
      <c r="AC146" s="14">
        <v>82</v>
      </c>
      <c r="AD146" t="s">
        <v>1387</v>
      </c>
    </row>
    <row r="147" spans="2:29" ht="12.75">
      <c r="B147" t="s">
        <v>1044</v>
      </c>
      <c r="C147" s="4" t="s">
        <v>1045</v>
      </c>
      <c r="D147" s="4"/>
      <c r="F147" s="21">
        <v>74444</v>
      </c>
      <c r="G147" s="23">
        <v>71654</v>
      </c>
      <c r="H147" s="14" t="s">
        <v>1046</v>
      </c>
      <c r="I147" s="40">
        <v>280</v>
      </c>
      <c r="J147" s="41" t="s">
        <v>1046</v>
      </c>
      <c r="K147" s="1" t="s">
        <v>1047</v>
      </c>
      <c r="L147" s="6" t="s">
        <v>1048</v>
      </c>
      <c r="N147" s="2" t="s">
        <v>1382</v>
      </c>
      <c r="O147" s="28" t="s">
        <v>1383</v>
      </c>
      <c r="P147" s="2" t="s">
        <v>1384</v>
      </c>
      <c r="Q147" s="26" t="s">
        <v>1385</v>
      </c>
      <c r="R147" s="26" t="s">
        <v>1285</v>
      </c>
      <c r="S147" s="27">
        <v>3</v>
      </c>
      <c r="T147" s="5"/>
      <c r="U147" s="7">
        <v>39.28238</v>
      </c>
      <c r="V147" s="7">
        <v>-119.842</v>
      </c>
      <c r="W147" s="7"/>
      <c r="X147" s="7"/>
      <c r="Y147" s="13">
        <v>24</v>
      </c>
      <c r="Z147" s="28" t="s">
        <v>1390</v>
      </c>
      <c r="AA147" s="31" t="s">
        <v>1054</v>
      </c>
      <c r="AB147" s="45" t="s">
        <v>1055</v>
      </c>
      <c r="AC147" s="14">
        <v>82</v>
      </c>
    </row>
    <row r="148" spans="2:28" ht="12.75">
      <c r="B148" t="s">
        <v>1044</v>
      </c>
      <c r="C148" t="s">
        <v>1404</v>
      </c>
      <c r="F148" s="21" t="s">
        <v>1046</v>
      </c>
      <c r="G148" s="21" t="s">
        <v>1046</v>
      </c>
      <c r="H148" s="14" t="s">
        <v>1046</v>
      </c>
      <c r="I148" s="40">
        <v>10</v>
      </c>
      <c r="J148" s="42">
        <v>197</v>
      </c>
      <c r="K148" s="1" t="s">
        <v>1034</v>
      </c>
      <c r="L148" s="4" t="s">
        <v>1099</v>
      </c>
      <c r="M148" s="4"/>
      <c r="N148" s="2" t="s">
        <v>1397</v>
      </c>
      <c r="O148" s="28" t="s">
        <v>1398</v>
      </c>
      <c r="P148" s="2" t="s">
        <v>1399</v>
      </c>
      <c r="Q148" s="24" t="s">
        <v>1400</v>
      </c>
      <c r="R148" s="24" t="s">
        <v>1401</v>
      </c>
      <c r="S148" s="25" t="s">
        <v>1405</v>
      </c>
      <c r="T148" s="8" t="s">
        <v>1406</v>
      </c>
      <c r="U148" s="3">
        <v>39.78833</v>
      </c>
      <c r="V148" s="3">
        <v>-119.02333</v>
      </c>
      <c r="Y148" s="12">
        <v>58</v>
      </c>
      <c r="AB148" s="8" t="s">
        <v>1063</v>
      </c>
    </row>
    <row r="149" spans="2:28" ht="12.75">
      <c r="B149" t="s">
        <v>1044</v>
      </c>
      <c r="C149" t="s">
        <v>1404</v>
      </c>
      <c r="F149" s="21" t="s">
        <v>1046</v>
      </c>
      <c r="G149" s="21" t="s">
        <v>1046</v>
      </c>
      <c r="H149" s="14" t="s">
        <v>1046</v>
      </c>
      <c r="I149" s="40">
        <v>10</v>
      </c>
      <c r="J149" s="42">
        <v>199</v>
      </c>
      <c r="K149" s="1" t="s">
        <v>1034</v>
      </c>
      <c r="L149" s="4" t="s">
        <v>1407</v>
      </c>
      <c r="M149" s="4"/>
      <c r="N149" s="2" t="s">
        <v>1397</v>
      </c>
      <c r="O149" s="28" t="s">
        <v>1398</v>
      </c>
      <c r="P149" s="2" t="s">
        <v>1399</v>
      </c>
      <c r="Q149" s="24" t="s">
        <v>1400</v>
      </c>
      <c r="R149" s="24" t="s">
        <v>1401</v>
      </c>
      <c r="S149" s="25" t="s">
        <v>1408</v>
      </c>
      <c r="T149" s="8" t="s">
        <v>1409</v>
      </c>
      <c r="U149" s="3">
        <v>39.78833</v>
      </c>
      <c r="V149" s="3">
        <v>-119.01667</v>
      </c>
      <c r="Y149" s="12">
        <f>94</f>
        <v>94</v>
      </c>
      <c r="AB149" s="8" t="s">
        <v>1043</v>
      </c>
    </row>
    <row r="150" spans="2:29" ht="12.75">
      <c r="B150" s="34" t="s">
        <v>1030</v>
      </c>
      <c r="F150" s="21" t="s">
        <v>1046</v>
      </c>
      <c r="G150" s="21" t="s">
        <v>1046</v>
      </c>
      <c r="H150" s="14">
        <v>488</v>
      </c>
      <c r="I150" s="40" t="s">
        <v>1395</v>
      </c>
      <c r="J150" s="42" t="s">
        <v>1046</v>
      </c>
      <c r="K150" s="1" t="s">
        <v>1057</v>
      </c>
      <c r="L150" s="2" t="s">
        <v>1396</v>
      </c>
      <c r="N150" s="2" t="s">
        <v>1397</v>
      </c>
      <c r="O150" s="4" t="s">
        <v>1398</v>
      </c>
      <c r="P150" s="2" t="s">
        <v>1399</v>
      </c>
      <c r="Q150" s="23" t="s">
        <v>1400</v>
      </c>
      <c r="R150" s="23" t="s">
        <v>1401</v>
      </c>
      <c r="S150" s="22">
        <v>11</v>
      </c>
      <c r="U150" s="3">
        <v>39.79122</v>
      </c>
      <c r="V150" s="3">
        <v>-119.0278</v>
      </c>
      <c r="Y150" s="48">
        <v>-9999</v>
      </c>
      <c r="Z150" s="14" t="s">
        <v>1042</v>
      </c>
      <c r="AB150" s="35" t="s">
        <v>1071</v>
      </c>
      <c r="AC150" s="14">
        <v>86</v>
      </c>
    </row>
    <row r="151" spans="2:29" ht="12.75">
      <c r="B151" s="34" t="s">
        <v>1030</v>
      </c>
      <c r="F151" s="21" t="s">
        <v>1046</v>
      </c>
      <c r="G151" s="21" t="s">
        <v>1046</v>
      </c>
      <c r="H151" s="14">
        <v>489</v>
      </c>
      <c r="I151" s="40" t="s">
        <v>1395</v>
      </c>
      <c r="J151" s="42" t="s">
        <v>1046</v>
      </c>
      <c r="K151" s="1" t="s">
        <v>1057</v>
      </c>
      <c r="L151" s="2" t="s">
        <v>1396</v>
      </c>
      <c r="N151" s="2" t="s">
        <v>1397</v>
      </c>
      <c r="O151" s="4" t="s">
        <v>1398</v>
      </c>
      <c r="P151" s="2" t="s">
        <v>1399</v>
      </c>
      <c r="Q151" s="23" t="s">
        <v>1400</v>
      </c>
      <c r="R151" s="23" t="s">
        <v>1401</v>
      </c>
      <c r="S151" s="22">
        <v>12</v>
      </c>
      <c r="U151" s="3">
        <v>39.79056</v>
      </c>
      <c r="V151" s="3">
        <v>-119.0124</v>
      </c>
      <c r="Y151" s="48">
        <v>-9999</v>
      </c>
      <c r="Z151" s="14" t="s">
        <v>1402</v>
      </c>
      <c r="AB151" s="35" t="s">
        <v>1071</v>
      </c>
      <c r="AC151" s="14">
        <v>86</v>
      </c>
    </row>
    <row r="152" spans="2:29" ht="12.75">
      <c r="B152" s="34" t="s">
        <v>1030</v>
      </c>
      <c r="F152" s="21" t="s">
        <v>1046</v>
      </c>
      <c r="G152" s="21" t="s">
        <v>1046</v>
      </c>
      <c r="H152" s="14">
        <v>490</v>
      </c>
      <c r="I152" s="40" t="s">
        <v>1395</v>
      </c>
      <c r="J152" s="42" t="s">
        <v>1046</v>
      </c>
      <c r="K152" s="1" t="s">
        <v>1057</v>
      </c>
      <c r="L152" s="2" t="s">
        <v>1396</v>
      </c>
      <c r="N152" s="2" t="s">
        <v>1397</v>
      </c>
      <c r="O152" s="4" t="s">
        <v>1398</v>
      </c>
      <c r="P152" s="2" t="s">
        <v>1399</v>
      </c>
      <c r="Q152" s="23" t="s">
        <v>1400</v>
      </c>
      <c r="R152" s="23" t="s">
        <v>1401</v>
      </c>
      <c r="S152" s="22">
        <v>12</v>
      </c>
      <c r="U152" s="3">
        <v>39.79022</v>
      </c>
      <c r="V152" s="3">
        <v>-119.0102</v>
      </c>
      <c r="Y152" s="48">
        <v>-9999</v>
      </c>
      <c r="Z152" s="14" t="s">
        <v>1402</v>
      </c>
      <c r="AB152" s="35" t="s">
        <v>1071</v>
      </c>
      <c r="AC152" s="14">
        <v>86</v>
      </c>
    </row>
    <row r="153" spans="2:29" ht="12.75">
      <c r="B153" s="34" t="s">
        <v>1030</v>
      </c>
      <c r="F153" s="21" t="s">
        <v>1046</v>
      </c>
      <c r="G153" s="21" t="s">
        <v>1046</v>
      </c>
      <c r="H153" s="14">
        <v>491</v>
      </c>
      <c r="I153" s="40" t="s">
        <v>1395</v>
      </c>
      <c r="J153" s="42" t="s">
        <v>1046</v>
      </c>
      <c r="K153" s="1" t="s">
        <v>1057</v>
      </c>
      <c r="L153" s="2" t="s">
        <v>1396</v>
      </c>
      <c r="N153" s="2" t="s">
        <v>1397</v>
      </c>
      <c r="O153" s="4" t="s">
        <v>1398</v>
      </c>
      <c r="P153" s="2" t="s">
        <v>1399</v>
      </c>
      <c r="Q153" s="23" t="s">
        <v>1400</v>
      </c>
      <c r="R153" s="23" t="s">
        <v>1401</v>
      </c>
      <c r="S153" s="22">
        <v>12</v>
      </c>
      <c r="U153" s="3">
        <v>39.78974</v>
      </c>
      <c r="V153" s="3">
        <v>-119.0103</v>
      </c>
      <c r="Y153" s="48">
        <v>-9999</v>
      </c>
      <c r="Z153" s="14" t="s">
        <v>1402</v>
      </c>
      <c r="AB153" s="35" t="s">
        <v>1071</v>
      </c>
      <c r="AC153" s="14">
        <v>86</v>
      </c>
    </row>
    <row r="154" spans="2:29" ht="12.75">
      <c r="B154" s="34" t="s">
        <v>1030</v>
      </c>
      <c r="F154" s="21" t="s">
        <v>1046</v>
      </c>
      <c r="G154" s="21" t="s">
        <v>1046</v>
      </c>
      <c r="H154" s="14">
        <v>492</v>
      </c>
      <c r="I154" s="40" t="s">
        <v>1395</v>
      </c>
      <c r="J154" s="42" t="s">
        <v>1046</v>
      </c>
      <c r="K154" s="1" t="s">
        <v>1057</v>
      </c>
      <c r="L154" s="2" t="s">
        <v>1396</v>
      </c>
      <c r="N154" s="2" t="s">
        <v>1397</v>
      </c>
      <c r="O154" s="4" t="s">
        <v>1398</v>
      </c>
      <c r="P154" s="2" t="s">
        <v>1399</v>
      </c>
      <c r="Q154" s="23" t="s">
        <v>1400</v>
      </c>
      <c r="R154" s="23" t="s">
        <v>1401</v>
      </c>
      <c r="S154" s="22">
        <v>12</v>
      </c>
      <c r="U154" s="3">
        <v>39.78959</v>
      </c>
      <c r="V154" s="3">
        <v>-119.0108</v>
      </c>
      <c r="Y154" s="48">
        <v>-9999</v>
      </c>
      <c r="Z154" s="14" t="s">
        <v>1402</v>
      </c>
      <c r="AB154" s="35" t="s">
        <v>1071</v>
      </c>
      <c r="AC154" s="14">
        <v>86</v>
      </c>
    </row>
    <row r="155" spans="2:29" ht="12.75">
      <c r="B155" s="34" t="s">
        <v>1030</v>
      </c>
      <c r="F155" s="21" t="s">
        <v>1046</v>
      </c>
      <c r="G155" s="21" t="s">
        <v>1046</v>
      </c>
      <c r="H155" s="14">
        <v>493</v>
      </c>
      <c r="I155" s="40" t="s">
        <v>1395</v>
      </c>
      <c r="J155" s="42" t="s">
        <v>1046</v>
      </c>
      <c r="K155" s="1" t="s">
        <v>1057</v>
      </c>
      <c r="L155" s="2" t="s">
        <v>1396</v>
      </c>
      <c r="N155" s="2" t="s">
        <v>1397</v>
      </c>
      <c r="O155" s="4" t="s">
        <v>1398</v>
      </c>
      <c r="P155" s="2" t="s">
        <v>1399</v>
      </c>
      <c r="Q155" s="23" t="s">
        <v>1400</v>
      </c>
      <c r="R155" s="23" t="s">
        <v>1401</v>
      </c>
      <c r="S155" s="22">
        <v>12</v>
      </c>
      <c r="U155" s="3">
        <v>39.78904</v>
      </c>
      <c r="V155" s="3">
        <v>-119.0108</v>
      </c>
      <c r="Y155" s="48">
        <v>-9999</v>
      </c>
      <c r="Z155" s="14" t="s">
        <v>1402</v>
      </c>
      <c r="AB155" s="35" t="s">
        <v>1071</v>
      </c>
      <c r="AC155" s="14">
        <v>86</v>
      </c>
    </row>
    <row r="156" spans="2:29" ht="12.75">
      <c r="B156" s="34" t="s">
        <v>1030</v>
      </c>
      <c r="F156" s="21" t="s">
        <v>1046</v>
      </c>
      <c r="G156" s="21" t="s">
        <v>1046</v>
      </c>
      <c r="H156" s="14">
        <v>494</v>
      </c>
      <c r="I156" s="40" t="s">
        <v>1395</v>
      </c>
      <c r="J156" s="42" t="s">
        <v>1046</v>
      </c>
      <c r="K156" s="1" t="s">
        <v>1057</v>
      </c>
      <c r="L156" s="2" t="s">
        <v>1396</v>
      </c>
      <c r="N156" s="2" t="s">
        <v>1397</v>
      </c>
      <c r="O156" s="4" t="s">
        <v>1398</v>
      </c>
      <c r="P156" s="2" t="s">
        <v>1399</v>
      </c>
      <c r="Q156" s="23" t="s">
        <v>1400</v>
      </c>
      <c r="R156" s="23" t="s">
        <v>1401</v>
      </c>
      <c r="S156" s="22">
        <v>12</v>
      </c>
      <c r="U156" s="3">
        <v>39.78823</v>
      </c>
      <c r="V156" s="3">
        <v>-119.0109</v>
      </c>
      <c r="Y156" s="48">
        <v>-9999</v>
      </c>
      <c r="Z156" s="14" t="s">
        <v>1402</v>
      </c>
      <c r="AB156" s="35" t="s">
        <v>1071</v>
      </c>
      <c r="AC156" s="14">
        <v>86</v>
      </c>
    </row>
    <row r="157" spans="2:29" ht="12.75">
      <c r="B157" s="34" t="s">
        <v>1030</v>
      </c>
      <c r="F157" s="21" t="s">
        <v>1046</v>
      </c>
      <c r="G157" s="21" t="s">
        <v>1046</v>
      </c>
      <c r="H157" s="14">
        <v>495</v>
      </c>
      <c r="I157" s="40" t="s">
        <v>1395</v>
      </c>
      <c r="J157" s="42" t="s">
        <v>1046</v>
      </c>
      <c r="K157" s="1" t="s">
        <v>1057</v>
      </c>
      <c r="L157" s="2" t="s">
        <v>1396</v>
      </c>
      <c r="N157" s="2" t="s">
        <v>1397</v>
      </c>
      <c r="O157" s="4" t="s">
        <v>1398</v>
      </c>
      <c r="P157" s="2" t="s">
        <v>1399</v>
      </c>
      <c r="Q157" s="23" t="s">
        <v>1400</v>
      </c>
      <c r="R157" s="23" t="s">
        <v>1401</v>
      </c>
      <c r="S157" s="22">
        <v>12</v>
      </c>
      <c r="U157" s="3">
        <v>39.78809</v>
      </c>
      <c r="V157" s="3">
        <v>-119.0095</v>
      </c>
      <c r="Y157" s="48">
        <v>-9999</v>
      </c>
      <c r="Z157" s="14" t="s">
        <v>1402</v>
      </c>
      <c r="AB157" s="35" t="s">
        <v>1071</v>
      </c>
      <c r="AC157" s="14">
        <v>86</v>
      </c>
    </row>
    <row r="158" spans="2:29" ht="12.75">
      <c r="B158" s="34" t="s">
        <v>1030</v>
      </c>
      <c r="F158" s="21" t="s">
        <v>1046</v>
      </c>
      <c r="G158" s="21" t="s">
        <v>1046</v>
      </c>
      <c r="H158" s="14">
        <v>496</v>
      </c>
      <c r="I158" s="40" t="s">
        <v>1395</v>
      </c>
      <c r="J158" s="42" t="s">
        <v>1046</v>
      </c>
      <c r="K158" s="1" t="s">
        <v>1057</v>
      </c>
      <c r="L158" s="2" t="s">
        <v>1396</v>
      </c>
      <c r="N158" s="2" t="s">
        <v>1397</v>
      </c>
      <c r="O158" s="4" t="s">
        <v>1398</v>
      </c>
      <c r="P158" s="2" t="s">
        <v>1399</v>
      </c>
      <c r="Q158" s="23" t="s">
        <v>1400</v>
      </c>
      <c r="R158" s="23" t="s">
        <v>1401</v>
      </c>
      <c r="S158" s="22">
        <v>12</v>
      </c>
      <c r="U158" s="3">
        <v>39.78742</v>
      </c>
      <c r="V158" s="3">
        <v>-119.0113</v>
      </c>
      <c r="Y158" s="48">
        <v>-9999</v>
      </c>
      <c r="Z158" s="14" t="s">
        <v>1402</v>
      </c>
      <c r="AB158" s="35" t="s">
        <v>1071</v>
      </c>
      <c r="AC158" s="14">
        <v>86</v>
      </c>
    </row>
    <row r="159" spans="2:29" ht="12.75">
      <c r="B159" s="34" t="s">
        <v>1030</v>
      </c>
      <c r="F159" s="21" t="s">
        <v>1046</v>
      </c>
      <c r="G159" s="21" t="s">
        <v>1046</v>
      </c>
      <c r="H159" s="14">
        <v>497</v>
      </c>
      <c r="I159" s="40" t="s">
        <v>1395</v>
      </c>
      <c r="J159" s="42" t="s">
        <v>1046</v>
      </c>
      <c r="K159" s="1" t="s">
        <v>1057</v>
      </c>
      <c r="L159" s="2" t="s">
        <v>1396</v>
      </c>
      <c r="N159" s="2" t="s">
        <v>1397</v>
      </c>
      <c r="O159" s="4" t="s">
        <v>1398</v>
      </c>
      <c r="P159" s="2" t="s">
        <v>1399</v>
      </c>
      <c r="Q159" s="23" t="s">
        <v>1400</v>
      </c>
      <c r="R159" s="23" t="s">
        <v>1401</v>
      </c>
      <c r="S159" s="22">
        <v>12</v>
      </c>
      <c r="U159" s="3">
        <v>39.78697</v>
      </c>
      <c r="V159" s="3">
        <v>-119.011</v>
      </c>
      <c r="Y159" s="48">
        <v>-9999</v>
      </c>
      <c r="Z159" s="14" t="s">
        <v>1402</v>
      </c>
      <c r="AB159" s="35" t="s">
        <v>1071</v>
      </c>
      <c r="AC159" s="14">
        <v>86</v>
      </c>
    </row>
    <row r="160" spans="2:29" ht="12.75">
      <c r="B160" s="34" t="s">
        <v>1030</v>
      </c>
      <c r="F160" s="21" t="s">
        <v>1046</v>
      </c>
      <c r="G160" s="21" t="s">
        <v>1046</v>
      </c>
      <c r="H160" s="14">
        <v>498</v>
      </c>
      <c r="I160" s="40" t="s">
        <v>1395</v>
      </c>
      <c r="J160" s="42">
        <v>198</v>
      </c>
      <c r="K160" s="1" t="s">
        <v>1057</v>
      </c>
      <c r="L160" s="2" t="s">
        <v>1396</v>
      </c>
      <c r="N160" s="2" t="s">
        <v>1397</v>
      </c>
      <c r="O160" s="4" t="s">
        <v>1398</v>
      </c>
      <c r="P160" s="2" t="s">
        <v>1399</v>
      </c>
      <c r="Q160" s="23" t="s">
        <v>1400</v>
      </c>
      <c r="R160" s="23" t="s">
        <v>1401</v>
      </c>
      <c r="S160" s="22">
        <v>12</v>
      </c>
      <c r="U160" s="3">
        <v>39.78649</v>
      </c>
      <c r="V160" s="3">
        <v>-119.0121</v>
      </c>
      <c r="Y160" s="12">
        <v>141</v>
      </c>
      <c r="Z160" s="14" t="s">
        <v>1402</v>
      </c>
      <c r="AB160" s="8" t="s">
        <v>1403</v>
      </c>
      <c r="AC160" s="14">
        <v>86</v>
      </c>
    </row>
    <row r="161" spans="2:29" ht="12.75">
      <c r="B161" s="34" t="s">
        <v>1030</v>
      </c>
      <c r="F161" s="21" t="s">
        <v>1046</v>
      </c>
      <c r="G161" s="21" t="s">
        <v>1046</v>
      </c>
      <c r="H161" s="14">
        <v>499</v>
      </c>
      <c r="I161" s="40" t="s">
        <v>1395</v>
      </c>
      <c r="J161" s="42" t="s">
        <v>1046</v>
      </c>
      <c r="K161" s="1" t="s">
        <v>1057</v>
      </c>
      <c r="L161" s="2" t="s">
        <v>1396</v>
      </c>
      <c r="N161" s="2" t="s">
        <v>1397</v>
      </c>
      <c r="O161" s="4" t="s">
        <v>1398</v>
      </c>
      <c r="P161" s="2" t="s">
        <v>1399</v>
      </c>
      <c r="Q161" s="23" t="s">
        <v>1400</v>
      </c>
      <c r="R161" s="23" t="s">
        <v>1401</v>
      </c>
      <c r="S161" s="22">
        <v>12</v>
      </c>
      <c r="U161" s="3">
        <v>39.7849</v>
      </c>
      <c r="V161" s="3">
        <v>-119.0129</v>
      </c>
      <c r="Y161" s="48">
        <v>-9999</v>
      </c>
      <c r="Z161" s="14" t="s">
        <v>1402</v>
      </c>
      <c r="AB161" s="35" t="s">
        <v>1071</v>
      </c>
      <c r="AC161" s="14">
        <v>86</v>
      </c>
    </row>
    <row r="162" spans="2:29" ht="12.75">
      <c r="B162" s="34" t="s">
        <v>1030</v>
      </c>
      <c r="F162" s="21" t="s">
        <v>1046</v>
      </c>
      <c r="G162" s="21" t="s">
        <v>1046</v>
      </c>
      <c r="H162" s="14">
        <v>500</v>
      </c>
      <c r="I162" s="40" t="s">
        <v>1395</v>
      </c>
      <c r="J162" s="42" t="s">
        <v>1046</v>
      </c>
      <c r="K162" s="1" t="s">
        <v>1057</v>
      </c>
      <c r="L162" s="2" t="s">
        <v>1396</v>
      </c>
      <c r="N162" s="2" t="s">
        <v>1397</v>
      </c>
      <c r="O162" s="4" t="s">
        <v>1398</v>
      </c>
      <c r="P162" s="2" t="s">
        <v>1399</v>
      </c>
      <c r="Q162" s="23" t="s">
        <v>1400</v>
      </c>
      <c r="R162" s="23" t="s">
        <v>1401</v>
      </c>
      <c r="S162" s="22">
        <v>13</v>
      </c>
      <c r="U162" s="3">
        <v>39.77759</v>
      </c>
      <c r="V162" s="3">
        <v>-119.0099</v>
      </c>
      <c r="Y162" s="48">
        <v>-9999</v>
      </c>
      <c r="Z162" s="14" t="s">
        <v>1042</v>
      </c>
      <c r="AB162" s="35" t="s">
        <v>1071</v>
      </c>
      <c r="AC162" s="14">
        <v>86</v>
      </c>
    </row>
    <row r="163" spans="2:29" ht="12.75">
      <c r="B163" s="34" t="s">
        <v>1030</v>
      </c>
      <c r="F163" s="21" t="s">
        <v>1046</v>
      </c>
      <c r="G163" s="21" t="s">
        <v>1046</v>
      </c>
      <c r="H163" s="14">
        <v>484</v>
      </c>
      <c r="I163" s="40" t="s">
        <v>1395</v>
      </c>
      <c r="J163" s="42">
        <v>196</v>
      </c>
      <c r="K163" s="1" t="s">
        <v>1057</v>
      </c>
      <c r="L163" s="2" t="s">
        <v>1396</v>
      </c>
      <c r="N163" s="2" t="s">
        <v>1397</v>
      </c>
      <c r="O163" s="4" t="s">
        <v>1398</v>
      </c>
      <c r="P163" s="2" t="s">
        <v>1399</v>
      </c>
      <c r="Q163" s="23" t="s">
        <v>1410</v>
      </c>
      <c r="R163" s="23" t="s">
        <v>1401</v>
      </c>
      <c r="S163" s="22">
        <v>13</v>
      </c>
      <c r="U163" s="3">
        <v>39.85747</v>
      </c>
      <c r="V163" s="3">
        <v>-119.0118</v>
      </c>
      <c r="Y163" s="48">
        <v>-9999</v>
      </c>
      <c r="Z163" s="28" t="s">
        <v>1042</v>
      </c>
      <c r="AB163" s="35" t="s">
        <v>1071</v>
      </c>
      <c r="AC163" s="14">
        <v>86</v>
      </c>
    </row>
    <row r="164" spans="2:29" ht="12.75">
      <c r="B164" s="34" t="s">
        <v>1030</v>
      </c>
      <c r="F164" s="21" t="s">
        <v>1046</v>
      </c>
      <c r="G164" s="21" t="s">
        <v>1046</v>
      </c>
      <c r="H164" s="14">
        <v>485</v>
      </c>
      <c r="I164" s="40" t="s">
        <v>1395</v>
      </c>
      <c r="J164" s="42" t="s">
        <v>1046</v>
      </c>
      <c r="K164" s="1" t="s">
        <v>1057</v>
      </c>
      <c r="L164" s="2" t="s">
        <v>1396</v>
      </c>
      <c r="N164" s="2" t="s">
        <v>1397</v>
      </c>
      <c r="O164" s="4" t="s">
        <v>1398</v>
      </c>
      <c r="P164" s="2" t="s">
        <v>1399</v>
      </c>
      <c r="Q164" s="23" t="s">
        <v>1410</v>
      </c>
      <c r="R164" s="23" t="s">
        <v>1401</v>
      </c>
      <c r="S164" s="22">
        <v>1</v>
      </c>
      <c r="U164" s="3">
        <v>39.80131</v>
      </c>
      <c r="V164" s="3">
        <v>-119.0065</v>
      </c>
      <c r="Y164" s="48">
        <v>-9999</v>
      </c>
      <c r="Z164" s="14" t="s">
        <v>1411</v>
      </c>
      <c r="AB164" s="35" t="s">
        <v>1071</v>
      </c>
      <c r="AC164" s="14">
        <v>86</v>
      </c>
    </row>
    <row r="165" spans="2:29" ht="12.75">
      <c r="B165" s="34" t="s">
        <v>1030</v>
      </c>
      <c r="F165" s="21" t="s">
        <v>1046</v>
      </c>
      <c r="G165" s="21" t="s">
        <v>1046</v>
      </c>
      <c r="H165" s="14">
        <v>486</v>
      </c>
      <c r="I165" s="40" t="s">
        <v>1395</v>
      </c>
      <c r="J165" s="42" t="s">
        <v>1046</v>
      </c>
      <c r="K165" s="1" t="s">
        <v>1057</v>
      </c>
      <c r="L165" s="2" t="s">
        <v>1396</v>
      </c>
      <c r="N165" s="2" t="s">
        <v>1397</v>
      </c>
      <c r="O165" s="4" t="s">
        <v>1398</v>
      </c>
      <c r="P165" s="2" t="s">
        <v>1399</v>
      </c>
      <c r="Q165" s="23" t="s">
        <v>1410</v>
      </c>
      <c r="R165" s="23" t="s">
        <v>1401</v>
      </c>
      <c r="S165" s="22">
        <v>1</v>
      </c>
      <c r="U165" s="3">
        <v>39.80032</v>
      </c>
      <c r="V165" s="3">
        <v>-119.0067</v>
      </c>
      <c r="Y165" s="48">
        <v>-9999</v>
      </c>
      <c r="Z165" s="14" t="s">
        <v>1412</v>
      </c>
      <c r="AB165" s="35" t="s">
        <v>1071</v>
      </c>
      <c r="AC165" s="14">
        <v>86</v>
      </c>
    </row>
    <row r="166" spans="2:29" ht="12.75">
      <c r="B166" s="34" t="s">
        <v>1030</v>
      </c>
      <c r="F166" s="21" t="s">
        <v>1046</v>
      </c>
      <c r="G166" s="21" t="s">
        <v>1046</v>
      </c>
      <c r="H166" s="14">
        <v>487</v>
      </c>
      <c r="I166" s="40" t="s">
        <v>1395</v>
      </c>
      <c r="J166" s="42" t="s">
        <v>1046</v>
      </c>
      <c r="K166" s="1" t="s">
        <v>1057</v>
      </c>
      <c r="L166" s="2" t="s">
        <v>1396</v>
      </c>
      <c r="N166" s="2" t="s">
        <v>1397</v>
      </c>
      <c r="O166" s="4" t="s">
        <v>1398</v>
      </c>
      <c r="P166" s="2" t="s">
        <v>1399</v>
      </c>
      <c r="Q166" s="23" t="s">
        <v>1410</v>
      </c>
      <c r="R166" s="23" t="s">
        <v>1401</v>
      </c>
      <c r="S166" s="22">
        <v>1</v>
      </c>
      <c r="U166" s="3">
        <v>39.80008</v>
      </c>
      <c r="V166" s="3">
        <v>-119.007</v>
      </c>
      <c r="Y166" s="48">
        <v>-9999</v>
      </c>
      <c r="Z166" s="14" t="s">
        <v>1413</v>
      </c>
      <c r="AB166" s="35" t="s">
        <v>1071</v>
      </c>
      <c r="AC166" s="14">
        <v>86</v>
      </c>
    </row>
    <row r="167" spans="2:29" ht="12.75">
      <c r="B167" s="34" t="s">
        <v>1030</v>
      </c>
      <c r="F167" s="21" t="s">
        <v>1414</v>
      </c>
      <c r="G167" s="21" t="s">
        <v>1415</v>
      </c>
      <c r="H167" s="14">
        <v>104</v>
      </c>
      <c r="I167" s="40" t="s">
        <v>1416</v>
      </c>
      <c r="J167" s="42" t="s">
        <v>1046</v>
      </c>
      <c r="K167" s="1" t="s">
        <v>1087</v>
      </c>
      <c r="L167" s="2" t="s">
        <v>1417</v>
      </c>
      <c r="N167" s="2" t="s">
        <v>1418</v>
      </c>
      <c r="O167" s="4" t="s">
        <v>1417</v>
      </c>
      <c r="P167" s="2" t="s">
        <v>1344</v>
      </c>
      <c r="Q167" s="23" t="s">
        <v>1419</v>
      </c>
      <c r="R167" s="23" t="s">
        <v>1040</v>
      </c>
      <c r="S167" s="22">
        <v>12</v>
      </c>
      <c r="U167" s="3">
        <v>40.82879</v>
      </c>
      <c r="V167" s="3">
        <v>-117.3054</v>
      </c>
      <c r="Y167" s="11">
        <v>34.4</v>
      </c>
      <c r="Z167" s="14" t="s">
        <v>1042</v>
      </c>
      <c r="AB167" s="8" t="s">
        <v>1420</v>
      </c>
      <c r="AC167" s="14">
        <v>65</v>
      </c>
    </row>
    <row r="168" spans="2:29" ht="12.75">
      <c r="B168" s="34" t="s">
        <v>1030</v>
      </c>
      <c r="F168" s="21">
        <v>74799</v>
      </c>
      <c r="G168" s="21" t="s">
        <v>1046</v>
      </c>
      <c r="H168" s="14">
        <v>689</v>
      </c>
      <c r="I168" s="40" t="s">
        <v>1421</v>
      </c>
      <c r="J168" s="42" t="s">
        <v>1046</v>
      </c>
      <c r="K168" s="1" t="s">
        <v>1087</v>
      </c>
      <c r="L168" s="2" t="s">
        <v>1422</v>
      </c>
      <c r="N168" s="36" t="s">
        <v>1423</v>
      </c>
      <c r="O168" s="4" t="s">
        <v>1424</v>
      </c>
      <c r="P168" s="2" t="s">
        <v>1330</v>
      </c>
      <c r="Q168" s="23" t="s">
        <v>1425</v>
      </c>
      <c r="R168" s="23" t="s">
        <v>1426</v>
      </c>
      <c r="S168" s="22">
        <v>15</v>
      </c>
      <c r="U168" s="3">
        <v>36.03364</v>
      </c>
      <c r="V168" s="3">
        <v>-115.8879</v>
      </c>
      <c r="Y168" s="11">
        <v>23.9</v>
      </c>
      <c r="Z168" s="14" t="s">
        <v>1427</v>
      </c>
      <c r="AA168" s="14" t="s">
        <v>1106</v>
      </c>
      <c r="AB168" s="45" t="s">
        <v>1008</v>
      </c>
      <c r="AC168" s="14">
        <v>84</v>
      </c>
    </row>
    <row r="169" spans="2:29" ht="12.75">
      <c r="B169" s="34" t="s">
        <v>1030</v>
      </c>
      <c r="F169" s="21" t="s">
        <v>1046</v>
      </c>
      <c r="G169" s="21" t="s">
        <v>1046</v>
      </c>
      <c r="H169" s="14">
        <v>630</v>
      </c>
      <c r="I169" s="40" t="s">
        <v>1428</v>
      </c>
      <c r="J169" s="42" t="s">
        <v>1046</v>
      </c>
      <c r="K169" s="1" t="s">
        <v>1087</v>
      </c>
      <c r="L169" s="2" t="s">
        <v>1429</v>
      </c>
      <c r="N169" s="2" t="s">
        <v>1430</v>
      </c>
      <c r="O169" s="4" t="s">
        <v>1431</v>
      </c>
      <c r="P169" s="2" t="s">
        <v>1217</v>
      </c>
      <c r="Q169" s="23" t="s">
        <v>1432</v>
      </c>
      <c r="R169" s="23" t="s">
        <v>1118</v>
      </c>
      <c r="S169" s="22">
        <v>14</v>
      </c>
      <c r="U169" s="3">
        <v>40.22707</v>
      </c>
      <c r="V169" s="3">
        <v>-116.0706</v>
      </c>
      <c r="Y169" s="48">
        <v>-8888</v>
      </c>
      <c r="Z169" s="14" t="s">
        <v>1433</v>
      </c>
      <c r="AB169" s="44" t="s">
        <v>1071</v>
      </c>
      <c r="AC169" s="14">
        <v>86</v>
      </c>
    </row>
    <row r="170" spans="2:29" ht="12.75">
      <c r="B170" s="34" t="s">
        <v>1030</v>
      </c>
      <c r="F170" s="21" t="s">
        <v>1046</v>
      </c>
      <c r="G170" s="21" t="s">
        <v>1046</v>
      </c>
      <c r="H170" s="14">
        <v>631</v>
      </c>
      <c r="I170" s="40" t="s">
        <v>1428</v>
      </c>
      <c r="J170" s="42" t="s">
        <v>1046</v>
      </c>
      <c r="K170" s="1" t="s">
        <v>1087</v>
      </c>
      <c r="L170" s="2" t="s">
        <v>1429</v>
      </c>
      <c r="N170" s="2" t="s">
        <v>1430</v>
      </c>
      <c r="O170" s="4" t="s">
        <v>1431</v>
      </c>
      <c r="P170" s="2" t="s">
        <v>1217</v>
      </c>
      <c r="Q170" s="23" t="s">
        <v>1432</v>
      </c>
      <c r="R170" s="23" t="s">
        <v>1118</v>
      </c>
      <c r="S170" s="22">
        <v>14</v>
      </c>
      <c r="U170" s="3">
        <v>40.22662</v>
      </c>
      <c r="V170" s="3">
        <v>-116.0702</v>
      </c>
      <c r="Y170" s="48">
        <v>-8888</v>
      </c>
      <c r="Z170" s="14" t="s">
        <v>1433</v>
      </c>
      <c r="AB170" s="44" t="s">
        <v>1071</v>
      </c>
      <c r="AC170" s="14">
        <v>86</v>
      </c>
    </row>
    <row r="171" spans="2:29" ht="12.75">
      <c r="B171" s="34" t="s">
        <v>1030</v>
      </c>
      <c r="F171" s="21" t="s">
        <v>1046</v>
      </c>
      <c r="G171" s="21" t="s">
        <v>1046</v>
      </c>
      <c r="H171" s="14">
        <v>632</v>
      </c>
      <c r="I171" s="40" t="s">
        <v>1428</v>
      </c>
      <c r="J171" s="42" t="s">
        <v>1046</v>
      </c>
      <c r="K171" s="1" t="s">
        <v>1087</v>
      </c>
      <c r="L171" s="2" t="s">
        <v>1250</v>
      </c>
      <c r="N171" s="2" t="s">
        <v>1430</v>
      </c>
      <c r="O171" s="4" t="s">
        <v>1431</v>
      </c>
      <c r="P171" s="2" t="s">
        <v>1217</v>
      </c>
      <c r="Q171" s="23" t="s">
        <v>1432</v>
      </c>
      <c r="R171" s="23" t="s">
        <v>1118</v>
      </c>
      <c r="S171" s="22">
        <v>14</v>
      </c>
      <c r="U171" s="3">
        <v>40.22031</v>
      </c>
      <c r="V171" s="3">
        <v>-116.068</v>
      </c>
      <c r="Y171" s="48">
        <v>-8888</v>
      </c>
      <c r="Z171" s="14" t="s">
        <v>1434</v>
      </c>
      <c r="AB171" s="44" t="s">
        <v>1071</v>
      </c>
      <c r="AC171" s="14">
        <v>86</v>
      </c>
    </row>
    <row r="172" spans="2:30" ht="12.75">
      <c r="B172" s="34" t="s">
        <v>1030</v>
      </c>
      <c r="F172" s="21">
        <v>946</v>
      </c>
      <c r="G172" s="21">
        <v>70816</v>
      </c>
      <c r="H172" s="14">
        <v>633</v>
      </c>
      <c r="I172" s="40" t="s">
        <v>1428</v>
      </c>
      <c r="J172" s="42">
        <v>176</v>
      </c>
      <c r="K172" s="1" t="s">
        <v>1087</v>
      </c>
      <c r="L172" s="2" t="s">
        <v>1250</v>
      </c>
      <c r="N172" s="2" t="s">
        <v>1430</v>
      </c>
      <c r="O172" s="4" t="s">
        <v>1431</v>
      </c>
      <c r="P172" s="2" t="s">
        <v>1217</v>
      </c>
      <c r="Q172" s="23" t="s">
        <v>1432</v>
      </c>
      <c r="R172" s="23" t="s">
        <v>1118</v>
      </c>
      <c r="S172" s="22">
        <v>14</v>
      </c>
      <c r="T172" s="8" t="s">
        <v>1435</v>
      </c>
      <c r="U172" s="3">
        <v>40.22013</v>
      </c>
      <c r="V172" s="3">
        <v>-116.0676</v>
      </c>
      <c r="Y172" s="12">
        <f>65.5</f>
        <v>65.5</v>
      </c>
      <c r="Z172" s="14" t="s">
        <v>1434</v>
      </c>
      <c r="AB172" s="8" t="s">
        <v>1436</v>
      </c>
      <c r="AC172" s="14">
        <v>86</v>
      </c>
      <c r="AD172" t="s">
        <v>1437</v>
      </c>
    </row>
    <row r="173" spans="2:29" ht="12.75">
      <c r="B173" s="34" t="s">
        <v>1030</v>
      </c>
      <c r="F173" s="21" t="s">
        <v>1046</v>
      </c>
      <c r="G173" s="21" t="s">
        <v>1046</v>
      </c>
      <c r="H173" s="14">
        <v>634</v>
      </c>
      <c r="I173" s="40" t="s">
        <v>1428</v>
      </c>
      <c r="J173" s="42" t="s">
        <v>1046</v>
      </c>
      <c r="K173" s="1" t="s">
        <v>1087</v>
      </c>
      <c r="L173" s="2" t="s">
        <v>1250</v>
      </c>
      <c r="N173" s="2" t="s">
        <v>1430</v>
      </c>
      <c r="O173" s="4" t="s">
        <v>1431</v>
      </c>
      <c r="P173" s="2" t="s">
        <v>1217</v>
      </c>
      <c r="Q173" s="23" t="s">
        <v>1432</v>
      </c>
      <c r="R173" s="23" t="s">
        <v>1118</v>
      </c>
      <c r="S173" s="22">
        <v>14</v>
      </c>
      <c r="U173" s="3">
        <v>40.21895</v>
      </c>
      <c r="V173" s="3">
        <v>-116.0667</v>
      </c>
      <c r="Y173" s="48">
        <v>-8888</v>
      </c>
      <c r="Z173" s="14" t="s">
        <v>1434</v>
      </c>
      <c r="AB173" s="44" t="s">
        <v>1071</v>
      </c>
      <c r="AC173" s="14">
        <v>86</v>
      </c>
    </row>
    <row r="174" spans="2:29" ht="12.75">
      <c r="B174" s="34" t="s">
        <v>1030</v>
      </c>
      <c r="F174" s="21">
        <v>74857</v>
      </c>
      <c r="G174" s="21" t="s">
        <v>1046</v>
      </c>
      <c r="H174" s="14">
        <v>370</v>
      </c>
      <c r="I174" s="40" t="s">
        <v>1438</v>
      </c>
      <c r="J174" s="42" t="s">
        <v>1046</v>
      </c>
      <c r="K174" s="1" t="s">
        <v>1047</v>
      </c>
      <c r="L174" s="2" t="s">
        <v>1439</v>
      </c>
      <c r="N174" s="36" t="s">
        <v>1440</v>
      </c>
      <c r="O174" s="4" t="s">
        <v>1441</v>
      </c>
      <c r="P174" s="2" t="s">
        <v>1330</v>
      </c>
      <c r="Q174" s="23" t="s">
        <v>1442</v>
      </c>
      <c r="R174" s="23" t="s">
        <v>1325</v>
      </c>
      <c r="S174" s="22">
        <v>34</v>
      </c>
      <c r="U174" s="3">
        <v>36.75734</v>
      </c>
      <c r="V174" s="3">
        <v>-114.157</v>
      </c>
      <c r="Y174" s="11">
        <v>21.1</v>
      </c>
      <c r="Z174" s="14" t="s">
        <v>1042</v>
      </c>
      <c r="AA174" s="14" t="s">
        <v>1054</v>
      </c>
      <c r="AB174" s="45" t="s">
        <v>1008</v>
      </c>
      <c r="AC174" s="14">
        <v>85</v>
      </c>
    </row>
    <row r="175" spans="6:28" ht="12.75">
      <c r="F175" s="21" t="s">
        <v>1046</v>
      </c>
      <c r="G175" s="21" t="s">
        <v>1046</v>
      </c>
      <c r="H175" s="14" t="s">
        <v>1046</v>
      </c>
      <c r="I175" s="40" t="s">
        <v>1046</v>
      </c>
      <c r="J175" s="42" t="s">
        <v>1046</v>
      </c>
      <c r="K175" s="1" t="s">
        <v>1087</v>
      </c>
      <c r="L175" s="2" t="s">
        <v>1443</v>
      </c>
      <c r="N175" s="2" t="s">
        <v>1443</v>
      </c>
      <c r="O175" s="2" t="s">
        <v>1444</v>
      </c>
      <c r="P175" s="2" t="s">
        <v>1658</v>
      </c>
      <c r="Q175" s="23" t="s">
        <v>1378</v>
      </c>
      <c r="R175" s="23" t="s">
        <v>1445</v>
      </c>
      <c r="S175" s="22">
        <v>22</v>
      </c>
      <c r="T175" s="1" t="s">
        <v>1446</v>
      </c>
      <c r="U175" s="3">
        <v>40.713</v>
      </c>
      <c r="V175" s="3">
        <v>-117.462</v>
      </c>
      <c r="Y175" s="11">
        <v>28</v>
      </c>
      <c r="Z175" s="14" t="s">
        <v>1042</v>
      </c>
      <c r="AB175" t="s">
        <v>1447</v>
      </c>
    </row>
    <row r="176" spans="2:29" ht="12.75">
      <c r="B176" t="s">
        <v>1044</v>
      </c>
      <c r="F176" s="21" t="s">
        <v>1046</v>
      </c>
      <c r="G176" s="21">
        <v>71228</v>
      </c>
      <c r="H176" s="14" t="s">
        <v>1046</v>
      </c>
      <c r="I176" s="40">
        <v>262</v>
      </c>
      <c r="J176" s="42" t="s">
        <v>1046</v>
      </c>
      <c r="K176" s="1" t="s">
        <v>1087</v>
      </c>
      <c r="L176" s="2" t="s">
        <v>1448</v>
      </c>
      <c r="N176" s="2" t="s">
        <v>1449</v>
      </c>
      <c r="O176" s="4" t="s">
        <v>1450</v>
      </c>
      <c r="P176" s="2" t="s">
        <v>1384</v>
      </c>
      <c r="Q176" s="23" t="s">
        <v>1292</v>
      </c>
      <c r="R176" s="23" t="s">
        <v>1451</v>
      </c>
      <c r="S176" s="22">
        <v>6</v>
      </c>
      <c r="U176" s="3">
        <v>40.59317</v>
      </c>
      <c r="V176" s="3">
        <v>-119.7742</v>
      </c>
      <c r="Y176" s="48">
        <v>-8888</v>
      </c>
      <c r="Z176" s="18" t="s">
        <v>1312</v>
      </c>
      <c r="AA176" s="14" t="s">
        <v>1106</v>
      </c>
      <c r="AB176" s="8" t="s">
        <v>1313</v>
      </c>
      <c r="AC176" s="14">
        <v>80</v>
      </c>
    </row>
    <row r="177" spans="2:29" ht="12.75">
      <c r="B177" s="34" t="s">
        <v>1030</v>
      </c>
      <c r="F177" s="21" t="s">
        <v>1452</v>
      </c>
      <c r="G177" s="21" t="s">
        <v>1453</v>
      </c>
      <c r="H177" s="14">
        <v>1009</v>
      </c>
      <c r="I177" s="40" t="s">
        <v>1454</v>
      </c>
      <c r="J177" s="42">
        <v>134</v>
      </c>
      <c r="K177" s="1" t="s">
        <v>1034</v>
      </c>
      <c r="L177" s="2" t="s">
        <v>1455</v>
      </c>
      <c r="N177" s="2" t="s">
        <v>1456</v>
      </c>
      <c r="O177" s="4" t="s">
        <v>1457</v>
      </c>
      <c r="P177" s="2" t="s">
        <v>1244</v>
      </c>
      <c r="Q177" s="23" t="s">
        <v>1194</v>
      </c>
      <c r="R177" s="23" t="s">
        <v>1040</v>
      </c>
      <c r="S177" s="22">
        <v>23</v>
      </c>
      <c r="U177" s="3">
        <v>40.36901</v>
      </c>
      <c r="V177" s="3">
        <v>-117.3261</v>
      </c>
      <c r="Y177" s="49">
        <v>-9999</v>
      </c>
      <c r="Z177" s="14" t="s">
        <v>1458</v>
      </c>
      <c r="AB177" s="8" t="s">
        <v>1459</v>
      </c>
      <c r="AC177" s="14">
        <v>90</v>
      </c>
    </row>
    <row r="178" spans="2:29" ht="12.75">
      <c r="B178" s="34" t="s">
        <v>1030</v>
      </c>
      <c r="F178" s="21" t="s">
        <v>1452</v>
      </c>
      <c r="G178" s="21" t="s">
        <v>1453</v>
      </c>
      <c r="H178" s="14">
        <v>1010</v>
      </c>
      <c r="I178" s="40" t="s">
        <v>1454</v>
      </c>
      <c r="J178" s="42">
        <v>134</v>
      </c>
      <c r="K178" s="1" t="s">
        <v>1034</v>
      </c>
      <c r="L178" s="2" t="s">
        <v>1455</v>
      </c>
      <c r="N178" s="2" t="s">
        <v>1456</v>
      </c>
      <c r="O178" s="4" t="s">
        <v>1457</v>
      </c>
      <c r="P178" s="2" t="s">
        <v>1244</v>
      </c>
      <c r="Q178" s="23" t="s">
        <v>1194</v>
      </c>
      <c r="R178" s="23" t="s">
        <v>1040</v>
      </c>
      <c r="S178" s="22">
        <v>23</v>
      </c>
      <c r="U178" s="3">
        <v>40.36849</v>
      </c>
      <c r="V178" s="3">
        <v>-117.3261</v>
      </c>
      <c r="Y178" s="49">
        <v>-9999</v>
      </c>
      <c r="Z178" s="14" t="s">
        <v>1458</v>
      </c>
      <c r="AB178" s="8" t="s">
        <v>1459</v>
      </c>
      <c r="AC178" s="14">
        <v>90</v>
      </c>
    </row>
    <row r="179" spans="2:29" ht="12.75">
      <c r="B179" s="34" t="s">
        <v>1030</v>
      </c>
      <c r="F179" s="21" t="s">
        <v>1452</v>
      </c>
      <c r="G179" s="21" t="s">
        <v>1453</v>
      </c>
      <c r="H179" s="14">
        <v>1011</v>
      </c>
      <c r="I179" s="40" t="s">
        <v>1454</v>
      </c>
      <c r="J179" s="42">
        <v>134</v>
      </c>
      <c r="K179" s="1" t="s">
        <v>1034</v>
      </c>
      <c r="L179" s="2" t="s">
        <v>1455</v>
      </c>
      <c r="N179" s="2" t="s">
        <v>1456</v>
      </c>
      <c r="O179" s="4" t="s">
        <v>1457</v>
      </c>
      <c r="P179" s="2" t="s">
        <v>1244</v>
      </c>
      <c r="Q179" s="23" t="s">
        <v>1194</v>
      </c>
      <c r="R179" s="23" t="s">
        <v>1040</v>
      </c>
      <c r="S179" s="22">
        <v>23</v>
      </c>
      <c r="U179" s="3">
        <v>40.36833</v>
      </c>
      <c r="V179" s="3">
        <v>-117.3264</v>
      </c>
      <c r="Y179" s="49">
        <v>-9999</v>
      </c>
      <c r="Z179" s="14" t="s">
        <v>1458</v>
      </c>
      <c r="AB179" s="8" t="s">
        <v>1459</v>
      </c>
      <c r="AC179" s="14">
        <v>90</v>
      </c>
    </row>
    <row r="180" spans="2:29" ht="12.75">
      <c r="B180" s="34" t="s">
        <v>1030</v>
      </c>
      <c r="F180" s="21" t="s">
        <v>1452</v>
      </c>
      <c r="G180" s="21" t="s">
        <v>1453</v>
      </c>
      <c r="H180" s="14">
        <v>1012</v>
      </c>
      <c r="I180" s="40" t="s">
        <v>1454</v>
      </c>
      <c r="J180" s="42">
        <v>134</v>
      </c>
      <c r="K180" s="1" t="s">
        <v>1034</v>
      </c>
      <c r="L180" s="2" t="s">
        <v>1455</v>
      </c>
      <c r="N180" s="2" t="s">
        <v>1456</v>
      </c>
      <c r="O180" s="4" t="s">
        <v>1457</v>
      </c>
      <c r="P180" s="2" t="s">
        <v>1244</v>
      </c>
      <c r="Q180" s="23" t="s">
        <v>1194</v>
      </c>
      <c r="R180" s="23" t="s">
        <v>1040</v>
      </c>
      <c r="S180" s="22">
        <v>23</v>
      </c>
      <c r="U180" s="3">
        <v>40.36843</v>
      </c>
      <c r="V180" s="3">
        <v>-117.3268</v>
      </c>
      <c r="Y180" s="49">
        <v>-9999</v>
      </c>
      <c r="Z180" s="14" t="s">
        <v>1458</v>
      </c>
      <c r="AB180" s="8" t="s">
        <v>1459</v>
      </c>
      <c r="AC180" s="14">
        <v>90</v>
      </c>
    </row>
    <row r="181" spans="2:29" ht="12.75">
      <c r="B181" s="34" t="s">
        <v>1030</v>
      </c>
      <c r="F181" s="21" t="s">
        <v>1452</v>
      </c>
      <c r="G181" s="21" t="s">
        <v>1453</v>
      </c>
      <c r="H181" s="14">
        <v>1013</v>
      </c>
      <c r="I181" s="40" t="s">
        <v>1454</v>
      </c>
      <c r="J181" s="42">
        <v>134</v>
      </c>
      <c r="K181" s="1" t="s">
        <v>1034</v>
      </c>
      <c r="L181" s="2" t="s">
        <v>1455</v>
      </c>
      <c r="N181" s="2" t="s">
        <v>1456</v>
      </c>
      <c r="O181" s="4" t="s">
        <v>1457</v>
      </c>
      <c r="P181" s="2" t="s">
        <v>1244</v>
      </c>
      <c r="Q181" s="23" t="s">
        <v>1194</v>
      </c>
      <c r="R181" s="23" t="s">
        <v>1040</v>
      </c>
      <c r="S181" s="22">
        <v>23</v>
      </c>
      <c r="U181" s="3">
        <v>40.36843</v>
      </c>
      <c r="V181" s="3">
        <v>-117.3249</v>
      </c>
      <c r="Y181" s="49">
        <v>-9999</v>
      </c>
      <c r="Z181" s="14" t="s">
        <v>1458</v>
      </c>
      <c r="AB181" s="8" t="s">
        <v>1459</v>
      </c>
      <c r="AC181" s="14">
        <v>90</v>
      </c>
    </row>
    <row r="182" spans="2:29" ht="12.75">
      <c r="B182" s="34" t="s">
        <v>1030</v>
      </c>
      <c r="F182" s="21" t="s">
        <v>1452</v>
      </c>
      <c r="G182" s="21" t="s">
        <v>1453</v>
      </c>
      <c r="H182" s="14">
        <v>1014</v>
      </c>
      <c r="I182" s="40" t="s">
        <v>1454</v>
      </c>
      <c r="J182" s="42">
        <v>134</v>
      </c>
      <c r="K182" s="1" t="s">
        <v>1034</v>
      </c>
      <c r="L182" s="2" t="s">
        <v>1455</v>
      </c>
      <c r="N182" s="2" t="s">
        <v>1456</v>
      </c>
      <c r="O182" s="4" t="s">
        <v>1457</v>
      </c>
      <c r="P182" s="2" t="s">
        <v>1244</v>
      </c>
      <c r="Q182" s="23" t="s">
        <v>1194</v>
      </c>
      <c r="R182" s="23" t="s">
        <v>1040</v>
      </c>
      <c r="S182" s="22">
        <v>23</v>
      </c>
      <c r="U182" s="3">
        <v>40.36831</v>
      </c>
      <c r="V182" s="3">
        <v>-117.3273</v>
      </c>
      <c r="Y182" s="49">
        <v>-9999</v>
      </c>
      <c r="Z182" s="14" t="s">
        <v>1458</v>
      </c>
      <c r="AB182" s="8" t="s">
        <v>1459</v>
      </c>
      <c r="AC182" s="14">
        <v>90</v>
      </c>
    </row>
    <row r="183" spans="2:29" ht="12.75">
      <c r="B183" s="34" t="s">
        <v>1030</v>
      </c>
      <c r="F183" s="21" t="s">
        <v>1452</v>
      </c>
      <c r="G183" s="21" t="s">
        <v>1453</v>
      </c>
      <c r="H183" s="14">
        <v>1015</v>
      </c>
      <c r="I183" s="40" t="s">
        <v>1454</v>
      </c>
      <c r="J183" s="42">
        <v>134</v>
      </c>
      <c r="K183" s="1" t="s">
        <v>1034</v>
      </c>
      <c r="L183" s="2" t="s">
        <v>1455</v>
      </c>
      <c r="N183" s="2" t="s">
        <v>1456</v>
      </c>
      <c r="O183" s="4" t="s">
        <v>1457</v>
      </c>
      <c r="P183" s="2" t="s">
        <v>1244</v>
      </c>
      <c r="Q183" s="23" t="s">
        <v>1194</v>
      </c>
      <c r="R183" s="23" t="s">
        <v>1040</v>
      </c>
      <c r="S183" s="22">
        <v>23</v>
      </c>
      <c r="U183" s="3">
        <v>40.36816</v>
      </c>
      <c r="V183" s="3">
        <v>-117.3258</v>
      </c>
      <c r="Y183" s="49">
        <v>-9999</v>
      </c>
      <c r="Z183" s="14" t="s">
        <v>1458</v>
      </c>
      <c r="AB183" s="8" t="s">
        <v>1459</v>
      </c>
      <c r="AC183" s="14">
        <v>90</v>
      </c>
    </row>
    <row r="184" spans="2:29" ht="12.75">
      <c r="B184" s="34" t="s">
        <v>1030</v>
      </c>
      <c r="F184" s="21" t="s">
        <v>1452</v>
      </c>
      <c r="G184" s="21" t="s">
        <v>1453</v>
      </c>
      <c r="H184" s="14">
        <v>1016</v>
      </c>
      <c r="I184" s="40" t="s">
        <v>1454</v>
      </c>
      <c r="J184" s="42">
        <v>134</v>
      </c>
      <c r="K184" s="1" t="s">
        <v>1034</v>
      </c>
      <c r="L184" s="2" t="s">
        <v>1455</v>
      </c>
      <c r="N184" s="2" t="s">
        <v>1456</v>
      </c>
      <c r="O184" s="4" t="s">
        <v>1457</v>
      </c>
      <c r="P184" s="2" t="s">
        <v>1244</v>
      </c>
      <c r="Q184" s="23" t="s">
        <v>1194</v>
      </c>
      <c r="R184" s="23" t="s">
        <v>1040</v>
      </c>
      <c r="S184" s="22">
        <v>23</v>
      </c>
      <c r="U184" s="3">
        <v>40.36792</v>
      </c>
      <c r="V184" s="3">
        <v>-117.3264</v>
      </c>
      <c r="Y184" s="49">
        <v>-9999</v>
      </c>
      <c r="Z184" s="14" t="s">
        <v>1458</v>
      </c>
      <c r="AB184" s="8" t="s">
        <v>1459</v>
      </c>
      <c r="AC184" s="14">
        <v>90</v>
      </c>
    </row>
    <row r="185" spans="2:29" ht="12.75">
      <c r="B185" s="34" t="s">
        <v>1030</v>
      </c>
      <c r="F185" s="21" t="s">
        <v>1452</v>
      </c>
      <c r="G185" s="21" t="s">
        <v>1453</v>
      </c>
      <c r="H185" s="14">
        <v>1017</v>
      </c>
      <c r="I185" s="40" t="s">
        <v>1454</v>
      </c>
      <c r="J185" s="42">
        <v>134</v>
      </c>
      <c r="K185" s="1" t="s">
        <v>1034</v>
      </c>
      <c r="L185" s="2" t="s">
        <v>1455</v>
      </c>
      <c r="N185" s="2" t="s">
        <v>1456</v>
      </c>
      <c r="O185" s="4" t="s">
        <v>1457</v>
      </c>
      <c r="P185" s="2" t="s">
        <v>1244</v>
      </c>
      <c r="Q185" s="23" t="s">
        <v>1194</v>
      </c>
      <c r="R185" s="23" t="s">
        <v>1040</v>
      </c>
      <c r="S185" s="22">
        <v>23</v>
      </c>
      <c r="U185" s="3">
        <v>40.36782</v>
      </c>
      <c r="V185" s="3">
        <v>-117.3257</v>
      </c>
      <c r="Y185" s="49">
        <v>-9999</v>
      </c>
      <c r="Z185" s="14" t="s">
        <v>1458</v>
      </c>
      <c r="AB185" s="8" t="s">
        <v>1459</v>
      </c>
      <c r="AC185" s="14">
        <v>90</v>
      </c>
    </row>
    <row r="186" spans="2:29" ht="12.75">
      <c r="B186" s="34" t="s">
        <v>1030</v>
      </c>
      <c r="F186" s="21" t="s">
        <v>1452</v>
      </c>
      <c r="G186" s="21" t="s">
        <v>1453</v>
      </c>
      <c r="H186" s="14">
        <v>1018</v>
      </c>
      <c r="I186" s="40" t="s">
        <v>1454</v>
      </c>
      <c r="J186" s="42">
        <v>134</v>
      </c>
      <c r="K186" s="1" t="s">
        <v>1034</v>
      </c>
      <c r="L186" s="2" t="s">
        <v>1455</v>
      </c>
      <c r="N186" s="2" t="s">
        <v>1456</v>
      </c>
      <c r="O186" s="4" t="s">
        <v>1457</v>
      </c>
      <c r="P186" s="2" t="s">
        <v>1244</v>
      </c>
      <c r="Q186" s="23" t="s">
        <v>1194</v>
      </c>
      <c r="R186" s="23" t="s">
        <v>1040</v>
      </c>
      <c r="S186" s="22">
        <v>23</v>
      </c>
      <c r="U186" s="3">
        <v>40.3681</v>
      </c>
      <c r="V186" s="3">
        <v>-117.3268</v>
      </c>
      <c r="Y186" s="49">
        <v>-9999</v>
      </c>
      <c r="Z186" s="14" t="s">
        <v>1458</v>
      </c>
      <c r="AB186" s="8" t="s">
        <v>1459</v>
      </c>
      <c r="AC186" s="14">
        <v>90</v>
      </c>
    </row>
    <row r="187" spans="2:29" ht="12.75">
      <c r="B187" s="34" t="s">
        <v>1030</v>
      </c>
      <c r="F187" s="21" t="s">
        <v>1452</v>
      </c>
      <c r="G187" s="21" t="s">
        <v>1453</v>
      </c>
      <c r="H187" s="14">
        <v>1019</v>
      </c>
      <c r="I187" s="40" t="s">
        <v>1454</v>
      </c>
      <c r="J187" s="42">
        <v>134</v>
      </c>
      <c r="K187" s="1" t="s">
        <v>1034</v>
      </c>
      <c r="L187" s="2" t="s">
        <v>1455</v>
      </c>
      <c r="N187" s="2" t="s">
        <v>1456</v>
      </c>
      <c r="O187" s="4" t="s">
        <v>1457</v>
      </c>
      <c r="P187" s="2" t="s">
        <v>1244</v>
      </c>
      <c r="Q187" s="23" t="s">
        <v>1194</v>
      </c>
      <c r="R187" s="23" t="s">
        <v>1040</v>
      </c>
      <c r="S187" s="22">
        <v>23</v>
      </c>
      <c r="U187" s="3">
        <v>40.36767</v>
      </c>
      <c r="V187" s="3">
        <v>-117.3271</v>
      </c>
      <c r="Y187" s="49">
        <v>-9999</v>
      </c>
      <c r="Z187" s="14" t="s">
        <v>1458</v>
      </c>
      <c r="AB187" s="8" t="s">
        <v>1459</v>
      </c>
      <c r="AC187" s="14">
        <v>90</v>
      </c>
    </row>
    <row r="188" spans="2:29" ht="12.75">
      <c r="B188" s="34" t="s">
        <v>1030</v>
      </c>
      <c r="F188" s="21" t="s">
        <v>1452</v>
      </c>
      <c r="G188" s="21" t="s">
        <v>1453</v>
      </c>
      <c r="H188" s="14">
        <v>1020</v>
      </c>
      <c r="I188" s="40" t="s">
        <v>1454</v>
      </c>
      <c r="J188" s="42">
        <v>134</v>
      </c>
      <c r="K188" s="1" t="s">
        <v>1034</v>
      </c>
      <c r="L188" s="2" t="s">
        <v>1455</v>
      </c>
      <c r="N188" s="2" t="s">
        <v>1456</v>
      </c>
      <c r="O188" s="4" t="s">
        <v>1457</v>
      </c>
      <c r="P188" s="2" t="s">
        <v>1244</v>
      </c>
      <c r="Q188" s="23" t="s">
        <v>1194</v>
      </c>
      <c r="R188" s="23" t="s">
        <v>1040</v>
      </c>
      <c r="S188" s="22">
        <v>23</v>
      </c>
      <c r="U188" s="3">
        <v>40.36767</v>
      </c>
      <c r="V188" s="3">
        <v>-117.3263</v>
      </c>
      <c r="Y188" s="49">
        <v>-9999</v>
      </c>
      <c r="Z188" s="14" t="s">
        <v>1458</v>
      </c>
      <c r="AB188" s="8" t="s">
        <v>1459</v>
      </c>
      <c r="AC188" s="14">
        <v>90</v>
      </c>
    </row>
    <row r="189" spans="2:29" ht="12.75">
      <c r="B189" s="34" t="s">
        <v>1030</v>
      </c>
      <c r="F189" s="21" t="s">
        <v>1452</v>
      </c>
      <c r="G189" s="21" t="s">
        <v>1453</v>
      </c>
      <c r="H189" s="14">
        <v>1021</v>
      </c>
      <c r="I189" s="40" t="s">
        <v>1454</v>
      </c>
      <c r="J189" s="42">
        <v>134</v>
      </c>
      <c r="K189" s="1" t="s">
        <v>1034</v>
      </c>
      <c r="L189" s="2" t="s">
        <v>1455</v>
      </c>
      <c r="N189" s="2" t="s">
        <v>1456</v>
      </c>
      <c r="O189" s="4" t="s">
        <v>1457</v>
      </c>
      <c r="P189" s="2" t="s">
        <v>1244</v>
      </c>
      <c r="Q189" s="23" t="s">
        <v>1194</v>
      </c>
      <c r="R189" s="23" t="s">
        <v>1040</v>
      </c>
      <c r="S189" s="22">
        <v>23</v>
      </c>
      <c r="U189" s="3">
        <v>40.3676</v>
      </c>
      <c r="V189" s="3">
        <v>-117.325</v>
      </c>
      <c r="Y189" s="49">
        <v>-9999</v>
      </c>
      <c r="Z189" s="14" t="s">
        <v>1458</v>
      </c>
      <c r="AB189" s="8" t="s">
        <v>1459</v>
      </c>
      <c r="AC189" s="14">
        <v>90</v>
      </c>
    </row>
    <row r="190" spans="2:29" ht="12.75">
      <c r="B190" s="34" t="s">
        <v>1030</v>
      </c>
      <c r="F190" s="21" t="s">
        <v>1452</v>
      </c>
      <c r="G190" s="21" t="s">
        <v>1453</v>
      </c>
      <c r="H190" s="14">
        <v>1022</v>
      </c>
      <c r="I190" s="40" t="s">
        <v>1454</v>
      </c>
      <c r="J190" s="42">
        <v>134</v>
      </c>
      <c r="K190" s="1" t="s">
        <v>1034</v>
      </c>
      <c r="L190" s="2" t="s">
        <v>1455</v>
      </c>
      <c r="N190" s="2" t="s">
        <v>1456</v>
      </c>
      <c r="O190" s="4" t="s">
        <v>1457</v>
      </c>
      <c r="P190" s="2" t="s">
        <v>1244</v>
      </c>
      <c r="Q190" s="23" t="s">
        <v>1194</v>
      </c>
      <c r="R190" s="23" t="s">
        <v>1040</v>
      </c>
      <c r="S190" s="22">
        <v>23</v>
      </c>
      <c r="U190" s="3">
        <v>40.36736</v>
      </c>
      <c r="V190" s="3">
        <v>-117.3249</v>
      </c>
      <c r="Y190" s="49">
        <v>-9999</v>
      </c>
      <c r="Z190" s="14" t="s">
        <v>1458</v>
      </c>
      <c r="AB190" s="8" t="s">
        <v>1459</v>
      </c>
      <c r="AC190" s="14">
        <v>90</v>
      </c>
    </row>
    <row r="191" spans="2:29" ht="12.75">
      <c r="B191" s="34" t="s">
        <v>1030</v>
      </c>
      <c r="F191" s="21" t="s">
        <v>1046</v>
      </c>
      <c r="G191" s="21" t="s">
        <v>1046</v>
      </c>
      <c r="H191" s="14">
        <v>1023</v>
      </c>
      <c r="I191" s="40" t="s">
        <v>1454</v>
      </c>
      <c r="J191" s="42" t="s">
        <v>1046</v>
      </c>
      <c r="K191" s="1" t="s">
        <v>1034</v>
      </c>
      <c r="L191" s="2" t="s">
        <v>1455</v>
      </c>
      <c r="N191" s="2" t="s">
        <v>1456</v>
      </c>
      <c r="O191" s="4" t="s">
        <v>1457</v>
      </c>
      <c r="P191" s="2" t="s">
        <v>1244</v>
      </c>
      <c r="Q191" s="23" t="s">
        <v>1194</v>
      </c>
      <c r="R191" s="23" t="s">
        <v>1040</v>
      </c>
      <c r="S191" s="22">
        <v>23</v>
      </c>
      <c r="U191" s="3">
        <v>40.36695</v>
      </c>
      <c r="V191" s="3">
        <v>-117.3248</v>
      </c>
      <c r="Y191" s="49">
        <v>-9999</v>
      </c>
      <c r="Z191" s="14" t="s">
        <v>1458</v>
      </c>
      <c r="AB191" s="8" t="s">
        <v>1459</v>
      </c>
      <c r="AC191" s="14">
        <v>90</v>
      </c>
    </row>
    <row r="192" spans="2:29" ht="12.75">
      <c r="B192" s="34" t="s">
        <v>1030</v>
      </c>
      <c r="F192" s="21">
        <v>74572</v>
      </c>
      <c r="G192" s="21">
        <v>71497</v>
      </c>
      <c r="H192" s="14">
        <v>909</v>
      </c>
      <c r="I192" s="40" t="s">
        <v>1460</v>
      </c>
      <c r="J192" s="42">
        <v>359</v>
      </c>
      <c r="K192" s="1" t="s">
        <v>1087</v>
      </c>
      <c r="L192" s="2" t="s">
        <v>1461</v>
      </c>
      <c r="N192" s="2" t="s">
        <v>1462</v>
      </c>
      <c r="O192" s="4" t="s">
        <v>1463</v>
      </c>
      <c r="P192" s="2" t="s">
        <v>1070</v>
      </c>
      <c r="Q192" s="23" t="s">
        <v>1464</v>
      </c>
      <c r="R192" s="23" t="s">
        <v>1465</v>
      </c>
      <c r="S192" s="22">
        <v>28</v>
      </c>
      <c r="U192" s="3">
        <v>38.44</v>
      </c>
      <c r="V192" s="3">
        <v>-115.0109</v>
      </c>
      <c r="Y192" s="48">
        <v>-8888</v>
      </c>
      <c r="Z192" s="14" t="s">
        <v>1219</v>
      </c>
      <c r="AB192" s="8" t="s">
        <v>1466</v>
      </c>
      <c r="AC192" s="14">
        <v>80</v>
      </c>
    </row>
    <row r="193" spans="2:29" ht="12.75">
      <c r="B193" s="34" t="s">
        <v>1030</v>
      </c>
      <c r="F193" s="21">
        <v>74572</v>
      </c>
      <c r="G193" s="21">
        <v>71497</v>
      </c>
      <c r="H193" s="14">
        <v>910</v>
      </c>
      <c r="I193" s="40" t="s">
        <v>1460</v>
      </c>
      <c r="J193" s="42">
        <v>359</v>
      </c>
      <c r="K193" s="1" t="s">
        <v>1087</v>
      </c>
      <c r="L193" s="2" t="s">
        <v>1461</v>
      </c>
      <c r="N193" s="2" t="s">
        <v>1462</v>
      </c>
      <c r="O193" s="4" t="s">
        <v>1463</v>
      </c>
      <c r="P193" s="2" t="s">
        <v>1070</v>
      </c>
      <c r="Q193" s="23" t="s">
        <v>1464</v>
      </c>
      <c r="R193" s="23" t="s">
        <v>1465</v>
      </c>
      <c r="S193" s="22">
        <v>28</v>
      </c>
      <c r="U193" s="3">
        <v>38.43974</v>
      </c>
      <c r="V193" s="3">
        <v>-115.0111</v>
      </c>
      <c r="Y193" s="49">
        <v>-8888</v>
      </c>
      <c r="Z193" s="14" t="s">
        <v>1467</v>
      </c>
      <c r="AB193" s="8" t="s">
        <v>1466</v>
      </c>
      <c r="AC193" s="14">
        <v>80</v>
      </c>
    </row>
    <row r="194" spans="2:28" ht="12.75">
      <c r="B194" s="34" t="s">
        <v>1189</v>
      </c>
      <c r="F194" s="21" t="s">
        <v>1046</v>
      </c>
      <c r="G194" s="21" t="s">
        <v>1046</v>
      </c>
      <c r="H194" s="14" t="s">
        <v>1046</v>
      </c>
      <c r="I194" s="40" t="s">
        <v>1046</v>
      </c>
      <c r="J194" s="42">
        <v>157</v>
      </c>
      <c r="K194" s="1" t="s">
        <v>1057</v>
      </c>
      <c r="L194" s="2" t="s">
        <v>1468</v>
      </c>
      <c r="N194" s="2" t="s">
        <v>1469</v>
      </c>
      <c r="O194" s="4" t="s">
        <v>1470</v>
      </c>
      <c r="P194" s="2" t="s">
        <v>1217</v>
      </c>
      <c r="Q194" s="24" t="s">
        <v>1345</v>
      </c>
      <c r="R194" s="24" t="s">
        <v>1060</v>
      </c>
      <c r="S194" s="25" t="s">
        <v>1471</v>
      </c>
      <c r="T194" s="8" t="s">
        <v>1472</v>
      </c>
      <c r="U194" s="3">
        <v>40.98306</v>
      </c>
      <c r="V194" s="3">
        <v>-116.37389</v>
      </c>
      <c r="Y194" s="12">
        <v>51.5</v>
      </c>
      <c r="AB194" s="8" t="s">
        <v>1063</v>
      </c>
    </row>
    <row r="195" spans="2:29" ht="12.75">
      <c r="B195" t="s">
        <v>1044</v>
      </c>
      <c r="F195" s="21" t="s">
        <v>1473</v>
      </c>
      <c r="G195" s="21" t="s">
        <v>1474</v>
      </c>
      <c r="H195" s="14" t="s">
        <v>1046</v>
      </c>
      <c r="I195" s="40">
        <v>173</v>
      </c>
      <c r="J195" s="42">
        <v>403</v>
      </c>
      <c r="K195" s="1" t="s">
        <v>1034</v>
      </c>
      <c r="L195" s="2" t="s">
        <v>1475</v>
      </c>
      <c r="N195" s="2" t="s">
        <v>1476</v>
      </c>
      <c r="O195" s="4" t="s">
        <v>1477</v>
      </c>
      <c r="P195" s="2" t="s">
        <v>1184</v>
      </c>
      <c r="Q195" s="24" t="s">
        <v>1478</v>
      </c>
      <c r="R195" s="24" t="s">
        <v>1279</v>
      </c>
      <c r="S195" s="25" t="s">
        <v>1119</v>
      </c>
      <c r="T195" s="8" t="s">
        <v>1041</v>
      </c>
      <c r="U195" s="3">
        <v>37.62167</v>
      </c>
      <c r="V195" s="3">
        <v>-114.50333</v>
      </c>
      <c r="Y195" s="12">
        <f>47.8</f>
        <v>47.8</v>
      </c>
      <c r="Z195" s="14" t="s">
        <v>1479</v>
      </c>
      <c r="AA195" s="14" t="s">
        <v>1106</v>
      </c>
      <c r="AB195" s="8" t="s">
        <v>1480</v>
      </c>
      <c r="AC195" s="14">
        <v>80</v>
      </c>
    </row>
    <row r="196" spans="2:28" ht="12.75">
      <c r="B196" t="s">
        <v>1044</v>
      </c>
      <c r="F196" s="21" t="s">
        <v>1046</v>
      </c>
      <c r="G196" s="21" t="s">
        <v>1046</v>
      </c>
      <c r="H196" s="14" t="s">
        <v>1046</v>
      </c>
      <c r="I196" s="40">
        <v>173</v>
      </c>
      <c r="J196" s="42">
        <v>404</v>
      </c>
      <c r="K196" s="1" t="s">
        <v>1057</v>
      </c>
      <c r="L196" s="2" t="s">
        <v>1481</v>
      </c>
      <c r="N196" s="2" t="s">
        <v>1476</v>
      </c>
      <c r="O196" s="4" t="s">
        <v>1477</v>
      </c>
      <c r="P196" s="2" t="s">
        <v>1184</v>
      </c>
      <c r="Q196" s="24" t="s">
        <v>1478</v>
      </c>
      <c r="R196" s="24" t="s">
        <v>1279</v>
      </c>
      <c r="S196" s="25" t="s">
        <v>1119</v>
      </c>
      <c r="T196" s="8" t="s">
        <v>1482</v>
      </c>
      <c r="U196" s="3">
        <v>37.62833</v>
      </c>
      <c r="V196" s="3">
        <v>-114.51</v>
      </c>
      <c r="Y196" s="12">
        <f>67</f>
        <v>67</v>
      </c>
      <c r="AB196" s="8" t="s">
        <v>1420</v>
      </c>
    </row>
    <row r="197" spans="2:29" ht="12.75">
      <c r="B197" s="34" t="s">
        <v>1030</v>
      </c>
      <c r="F197" s="21" t="s">
        <v>1046</v>
      </c>
      <c r="G197" s="21" t="s">
        <v>1046</v>
      </c>
      <c r="H197" s="14">
        <v>114</v>
      </c>
      <c r="I197" s="40" t="s">
        <v>1483</v>
      </c>
      <c r="J197" s="21" t="s">
        <v>1046</v>
      </c>
      <c r="K197" s="1" t="s">
        <v>1057</v>
      </c>
      <c r="L197" s="2" t="s">
        <v>1058</v>
      </c>
      <c r="N197" s="2" t="s">
        <v>1476</v>
      </c>
      <c r="O197" s="4" t="s">
        <v>1477</v>
      </c>
      <c r="P197" s="2" t="s">
        <v>1184</v>
      </c>
      <c r="Q197" s="23" t="s">
        <v>1484</v>
      </c>
      <c r="R197" s="23" t="s">
        <v>1279</v>
      </c>
      <c r="S197" s="22">
        <v>8</v>
      </c>
      <c r="U197" s="3">
        <v>37.62029</v>
      </c>
      <c r="V197" s="3">
        <v>-114.5121</v>
      </c>
      <c r="Y197" s="48">
        <v>-9999</v>
      </c>
      <c r="Z197" s="14" t="s">
        <v>1042</v>
      </c>
      <c r="AB197" s="44" t="s">
        <v>1071</v>
      </c>
      <c r="AC197" s="14">
        <v>80</v>
      </c>
    </row>
    <row r="198" spans="2:29" ht="12.75">
      <c r="B198" s="34" t="s">
        <v>1030</v>
      </c>
      <c r="F198" s="21" t="s">
        <v>1046</v>
      </c>
      <c r="G198" s="21" t="s">
        <v>1046</v>
      </c>
      <c r="H198" s="14">
        <v>115</v>
      </c>
      <c r="I198" s="40" t="s">
        <v>1483</v>
      </c>
      <c r="J198" s="21" t="s">
        <v>1046</v>
      </c>
      <c r="K198" s="1" t="s">
        <v>1057</v>
      </c>
      <c r="L198" s="2" t="s">
        <v>1058</v>
      </c>
      <c r="N198" s="2" t="s">
        <v>1476</v>
      </c>
      <c r="O198" s="4" t="s">
        <v>1477</v>
      </c>
      <c r="P198" s="2" t="s">
        <v>1184</v>
      </c>
      <c r="Q198" s="23" t="s">
        <v>1484</v>
      </c>
      <c r="R198" s="23" t="s">
        <v>1279</v>
      </c>
      <c r="S198" s="22">
        <v>8</v>
      </c>
      <c r="U198" s="3">
        <v>37.61641</v>
      </c>
      <c r="V198" s="3">
        <v>-114.507</v>
      </c>
      <c r="Y198" s="11" t="s">
        <v>1485</v>
      </c>
      <c r="Z198" s="14" t="s">
        <v>1042</v>
      </c>
      <c r="AB198" s="44" t="s">
        <v>1071</v>
      </c>
      <c r="AC198" s="14">
        <v>80</v>
      </c>
    </row>
    <row r="199" spans="2:29" ht="12.75">
      <c r="B199" s="34" t="s">
        <v>1030</v>
      </c>
      <c r="F199" s="21" t="s">
        <v>1046</v>
      </c>
      <c r="G199" s="21" t="s">
        <v>1046</v>
      </c>
      <c r="H199" s="14">
        <v>116</v>
      </c>
      <c r="I199" s="40" t="s">
        <v>1483</v>
      </c>
      <c r="J199" s="21" t="s">
        <v>1046</v>
      </c>
      <c r="K199" s="1" t="s">
        <v>1057</v>
      </c>
      <c r="L199" s="2" t="s">
        <v>1058</v>
      </c>
      <c r="N199" s="2" t="s">
        <v>1476</v>
      </c>
      <c r="O199" s="4" t="s">
        <v>1477</v>
      </c>
      <c r="P199" s="2" t="s">
        <v>1184</v>
      </c>
      <c r="Q199" s="23" t="s">
        <v>1484</v>
      </c>
      <c r="R199" s="23" t="s">
        <v>1279</v>
      </c>
      <c r="S199" s="22">
        <v>8</v>
      </c>
      <c r="U199" s="3">
        <v>37.61699</v>
      </c>
      <c r="V199" s="3">
        <v>-114.5058</v>
      </c>
      <c r="Y199" s="11" t="s">
        <v>1485</v>
      </c>
      <c r="Z199" s="14" t="s">
        <v>1042</v>
      </c>
      <c r="AB199" s="44" t="s">
        <v>1071</v>
      </c>
      <c r="AC199" s="14">
        <v>80</v>
      </c>
    </row>
    <row r="200" spans="2:29" ht="12.75">
      <c r="B200" t="s">
        <v>1044</v>
      </c>
      <c r="C200" t="s">
        <v>1486</v>
      </c>
      <c r="F200" s="21">
        <v>74711</v>
      </c>
      <c r="G200" s="21">
        <v>71695</v>
      </c>
      <c r="H200" s="14" t="s">
        <v>1046</v>
      </c>
      <c r="I200" s="40">
        <v>138</v>
      </c>
      <c r="J200" s="42">
        <v>144</v>
      </c>
      <c r="K200" s="1" t="s">
        <v>1047</v>
      </c>
      <c r="L200" s="4" t="s">
        <v>1487</v>
      </c>
      <c r="M200" s="4"/>
      <c r="N200" s="2" t="s">
        <v>1488</v>
      </c>
      <c r="O200" s="4" t="s">
        <v>1343</v>
      </c>
      <c r="P200" s="2" t="s">
        <v>1344</v>
      </c>
      <c r="Q200" s="24" t="s">
        <v>1345</v>
      </c>
      <c r="R200" s="24" t="s">
        <v>1489</v>
      </c>
      <c r="S200" s="25" t="s">
        <v>1490</v>
      </c>
      <c r="T200" s="8" t="s">
        <v>1491</v>
      </c>
      <c r="U200" s="3">
        <v>40.96</v>
      </c>
      <c r="V200" s="3">
        <v>-117.74333</v>
      </c>
      <c r="Y200" s="12">
        <f>22.8</f>
        <v>22.8</v>
      </c>
      <c r="Z200" s="14" t="s">
        <v>1492</v>
      </c>
      <c r="AA200" s="14" t="s">
        <v>1054</v>
      </c>
      <c r="AB200" s="8" t="s">
        <v>1348</v>
      </c>
      <c r="AC200" s="14">
        <v>83</v>
      </c>
    </row>
    <row r="201" spans="2:29" ht="12.75">
      <c r="B201" s="34" t="s">
        <v>1030</v>
      </c>
      <c r="F201" s="21" t="s">
        <v>1046</v>
      </c>
      <c r="G201" s="21" t="s">
        <v>1046</v>
      </c>
      <c r="H201" s="14">
        <v>879</v>
      </c>
      <c r="I201" s="40" t="s">
        <v>1493</v>
      </c>
      <c r="J201" s="42" t="s">
        <v>1046</v>
      </c>
      <c r="K201" s="1" t="s">
        <v>1087</v>
      </c>
      <c r="L201" s="2" t="s">
        <v>1099</v>
      </c>
      <c r="N201" s="2" t="s">
        <v>1494</v>
      </c>
      <c r="O201" s="4" t="s">
        <v>1495</v>
      </c>
      <c r="P201" s="2" t="s">
        <v>1323</v>
      </c>
      <c r="Q201" s="23" t="s">
        <v>1233</v>
      </c>
      <c r="R201" s="23" t="s">
        <v>1496</v>
      </c>
      <c r="S201" s="22">
        <v>5</v>
      </c>
      <c r="U201" s="3">
        <v>39.54824</v>
      </c>
      <c r="V201" s="3">
        <v>-114.9093</v>
      </c>
      <c r="Y201" s="48">
        <v>-8888</v>
      </c>
      <c r="Z201" s="14" t="s">
        <v>1497</v>
      </c>
      <c r="AB201" s="44" t="s">
        <v>1071</v>
      </c>
      <c r="AC201" s="14">
        <v>82</v>
      </c>
    </row>
    <row r="202" spans="2:29" ht="12.75">
      <c r="B202" s="34" t="s">
        <v>1030</v>
      </c>
      <c r="F202" s="21" t="s">
        <v>1046</v>
      </c>
      <c r="G202" s="21" t="s">
        <v>1046</v>
      </c>
      <c r="H202" s="14">
        <v>880</v>
      </c>
      <c r="I202" s="40" t="s">
        <v>1493</v>
      </c>
      <c r="J202" s="42" t="s">
        <v>1046</v>
      </c>
      <c r="K202" s="1" t="s">
        <v>1087</v>
      </c>
      <c r="L202" s="2" t="s">
        <v>1099</v>
      </c>
      <c r="N202" s="2" t="s">
        <v>1494</v>
      </c>
      <c r="O202" s="4" t="s">
        <v>1495</v>
      </c>
      <c r="P202" s="2" t="s">
        <v>1323</v>
      </c>
      <c r="Q202" s="23" t="s">
        <v>1233</v>
      </c>
      <c r="R202" s="23" t="s">
        <v>1496</v>
      </c>
      <c r="S202" s="22">
        <v>5</v>
      </c>
      <c r="U202" s="3">
        <v>39.54635</v>
      </c>
      <c r="V202" s="3">
        <v>-114.9061</v>
      </c>
      <c r="Y202" s="48">
        <v>-8888</v>
      </c>
      <c r="Z202" s="14" t="s">
        <v>1497</v>
      </c>
      <c r="AB202" s="44" t="s">
        <v>1071</v>
      </c>
      <c r="AC202" s="14">
        <v>82</v>
      </c>
    </row>
    <row r="203" spans="2:29" ht="12.75">
      <c r="B203" s="34" t="s">
        <v>1030</v>
      </c>
      <c r="F203" s="21" t="s">
        <v>1046</v>
      </c>
      <c r="G203" s="21" t="s">
        <v>1046</v>
      </c>
      <c r="H203" s="14">
        <v>881</v>
      </c>
      <c r="I203" s="40" t="s">
        <v>1493</v>
      </c>
      <c r="J203" s="42" t="s">
        <v>1046</v>
      </c>
      <c r="K203" s="1" t="s">
        <v>1087</v>
      </c>
      <c r="L203" s="2" t="s">
        <v>1099</v>
      </c>
      <c r="N203" s="2" t="s">
        <v>1494</v>
      </c>
      <c r="O203" s="4" t="s">
        <v>1495</v>
      </c>
      <c r="P203" s="2" t="s">
        <v>1323</v>
      </c>
      <c r="Q203" s="23" t="s">
        <v>1233</v>
      </c>
      <c r="R203" s="23" t="s">
        <v>1496</v>
      </c>
      <c r="S203" s="22">
        <v>5</v>
      </c>
      <c r="U203" s="3">
        <v>39.54599</v>
      </c>
      <c r="V203" s="3">
        <v>-114.9063</v>
      </c>
      <c r="Y203" s="48">
        <v>-8888</v>
      </c>
      <c r="Z203" s="14" t="s">
        <v>1497</v>
      </c>
      <c r="AB203" s="44" t="s">
        <v>1071</v>
      </c>
      <c r="AC203" s="14">
        <v>82</v>
      </c>
    </row>
    <row r="204" spans="2:29" ht="12.75">
      <c r="B204" s="34" t="s">
        <v>1030</v>
      </c>
      <c r="F204" s="21" t="s">
        <v>1046</v>
      </c>
      <c r="G204" s="21" t="s">
        <v>1046</v>
      </c>
      <c r="H204" s="14">
        <v>882</v>
      </c>
      <c r="I204" s="40" t="s">
        <v>1493</v>
      </c>
      <c r="J204" s="42" t="s">
        <v>1046</v>
      </c>
      <c r="K204" s="1" t="s">
        <v>1087</v>
      </c>
      <c r="L204" s="2" t="s">
        <v>1099</v>
      </c>
      <c r="N204" s="2" t="s">
        <v>1494</v>
      </c>
      <c r="O204" s="4" t="s">
        <v>1495</v>
      </c>
      <c r="P204" s="2" t="s">
        <v>1323</v>
      </c>
      <c r="Q204" s="23" t="s">
        <v>1233</v>
      </c>
      <c r="R204" s="23" t="s">
        <v>1496</v>
      </c>
      <c r="S204" s="22">
        <v>5</v>
      </c>
      <c r="U204" s="3">
        <v>39.54266</v>
      </c>
      <c r="V204" s="3">
        <v>-114.9012</v>
      </c>
      <c r="Y204" s="48">
        <v>-8888</v>
      </c>
      <c r="Z204" s="14" t="s">
        <v>1497</v>
      </c>
      <c r="AB204" s="44" t="s">
        <v>1071</v>
      </c>
      <c r="AC204" s="14">
        <v>82</v>
      </c>
    </row>
    <row r="205" spans="2:29" ht="12.75">
      <c r="B205" s="34" t="s">
        <v>1030</v>
      </c>
      <c r="F205" s="21" t="s">
        <v>1046</v>
      </c>
      <c r="G205" s="21" t="s">
        <v>1046</v>
      </c>
      <c r="H205" s="14">
        <v>883</v>
      </c>
      <c r="I205" s="40" t="s">
        <v>1493</v>
      </c>
      <c r="J205" s="42" t="s">
        <v>1046</v>
      </c>
      <c r="K205" s="1" t="s">
        <v>1087</v>
      </c>
      <c r="L205" s="2" t="s">
        <v>1099</v>
      </c>
      <c r="N205" s="2" t="s">
        <v>1494</v>
      </c>
      <c r="O205" s="4" t="s">
        <v>1495</v>
      </c>
      <c r="P205" s="2" t="s">
        <v>1323</v>
      </c>
      <c r="Q205" s="23" t="s">
        <v>1233</v>
      </c>
      <c r="R205" s="23" t="s">
        <v>1496</v>
      </c>
      <c r="S205" s="22">
        <v>5</v>
      </c>
      <c r="U205" s="3">
        <v>39.54491</v>
      </c>
      <c r="V205" s="3">
        <v>-114.9115</v>
      </c>
      <c r="Y205" s="48">
        <v>-8888</v>
      </c>
      <c r="Z205" s="14" t="s">
        <v>1497</v>
      </c>
      <c r="AB205" s="44" t="s">
        <v>1071</v>
      </c>
      <c r="AC205" s="14">
        <v>82</v>
      </c>
    </row>
    <row r="206" spans="2:29" ht="12.75">
      <c r="B206" s="34" t="s">
        <v>1030</v>
      </c>
      <c r="F206" s="21" t="s">
        <v>1046</v>
      </c>
      <c r="G206" s="21" t="s">
        <v>1046</v>
      </c>
      <c r="H206" s="14">
        <v>884</v>
      </c>
      <c r="I206" s="40" t="s">
        <v>1493</v>
      </c>
      <c r="J206" s="42" t="s">
        <v>1046</v>
      </c>
      <c r="K206" s="1" t="s">
        <v>1087</v>
      </c>
      <c r="L206" s="2" t="s">
        <v>1099</v>
      </c>
      <c r="N206" s="2" t="s">
        <v>1494</v>
      </c>
      <c r="O206" s="4" t="s">
        <v>1495</v>
      </c>
      <c r="P206" s="2" t="s">
        <v>1323</v>
      </c>
      <c r="Q206" s="23" t="s">
        <v>1233</v>
      </c>
      <c r="R206" s="23" t="s">
        <v>1496</v>
      </c>
      <c r="S206" s="22">
        <v>5</v>
      </c>
      <c r="U206" s="3">
        <v>39.54459</v>
      </c>
      <c r="V206" s="3">
        <v>-114.9117</v>
      </c>
      <c r="Y206" s="48">
        <v>-8888</v>
      </c>
      <c r="Z206" s="14" t="s">
        <v>1497</v>
      </c>
      <c r="AB206" s="44" t="s">
        <v>1071</v>
      </c>
      <c r="AC206" s="14">
        <v>82</v>
      </c>
    </row>
    <row r="207" spans="2:29" ht="12.75">
      <c r="B207" s="34" t="s">
        <v>1030</v>
      </c>
      <c r="F207" s="21" t="s">
        <v>1046</v>
      </c>
      <c r="G207" s="21" t="s">
        <v>1046</v>
      </c>
      <c r="H207" s="14">
        <v>885</v>
      </c>
      <c r="I207" s="40" t="s">
        <v>1493</v>
      </c>
      <c r="J207" s="42" t="s">
        <v>1046</v>
      </c>
      <c r="K207" s="1" t="s">
        <v>1087</v>
      </c>
      <c r="L207" s="2" t="s">
        <v>1099</v>
      </c>
      <c r="N207" s="2" t="s">
        <v>1494</v>
      </c>
      <c r="O207" s="4" t="s">
        <v>1495</v>
      </c>
      <c r="P207" s="2" t="s">
        <v>1323</v>
      </c>
      <c r="Q207" s="23" t="s">
        <v>1233</v>
      </c>
      <c r="R207" s="23" t="s">
        <v>1496</v>
      </c>
      <c r="S207" s="22">
        <v>5</v>
      </c>
      <c r="U207" s="3">
        <v>39.54419</v>
      </c>
      <c r="V207" s="3">
        <v>-114.9117</v>
      </c>
      <c r="Y207" s="48">
        <v>-8888</v>
      </c>
      <c r="Z207" s="14" t="s">
        <v>1497</v>
      </c>
      <c r="AB207" s="44" t="s">
        <v>1071</v>
      </c>
      <c r="AC207" s="14">
        <v>82</v>
      </c>
    </row>
    <row r="208" spans="2:29" ht="12.75">
      <c r="B208" s="34" t="s">
        <v>1030</v>
      </c>
      <c r="F208" s="21" t="s">
        <v>1046</v>
      </c>
      <c r="G208" s="21" t="s">
        <v>1046</v>
      </c>
      <c r="H208" s="14">
        <v>886</v>
      </c>
      <c r="I208" s="40" t="s">
        <v>1493</v>
      </c>
      <c r="J208" s="42" t="s">
        <v>1046</v>
      </c>
      <c r="K208" s="1" t="s">
        <v>1087</v>
      </c>
      <c r="L208" s="2" t="s">
        <v>1099</v>
      </c>
      <c r="N208" s="2" t="s">
        <v>1494</v>
      </c>
      <c r="O208" s="4" t="s">
        <v>1495</v>
      </c>
      <c r="P208" s="2" t="s">
        <v>1323</v>
      </c>
      <c r="Q208" s="23" t="s">
        <v>1233</v>
      </c>
      <c r="R208" s="23" t="s">
        <v>1496</v>
      </c>
      <c r="S208" s="22">
        <v>5</v>
      </c>
      <c r="U208" s="3">
        <v>39.54292</v>
      </c>
      <c r="V208" s="3">
        <v>-114.9119</v>
      </c>
      <c r="Y208" s="48">
        <v>-8888</v>
      </c>
      <c r="Z208" s="14" t="s">
        <v>1497</v>
      </c>
      <c r="AB208" s="44" t="s">
        <v>1071</v>
      </c>
      <c r="AC208" s="14">
        <v>82</v>
      </c>
    </row>
    <row r="209" spans="2:29" ht="12.75">
      <c r="B209" s="34" t="s">
        <v>1030</v>
      </c>
      <c r="F209" s="21" t="s">
        <v>1046</v>
      </c>
      <c r="G209" s="21" t="s">
        <v>1046</v>
      </c>
      <c r="H209" s="14">
        <v>887</v>
      </c>
      <c r="I209" s="40" t="s">
        <v>1493</v>
      </c>
      <c r="J209" s="42" t="s">
        <v>1046</v>
      </c>
      <c r="K209" s="1" t="s">
        <v>1087</v>
      </c>
      <c r="L209" s="2" t="s">
        <v>1099</v>
      </c>
      <c r="N209" s="2" t="s">
        <v>1494</v>
      </c>
      <c r="O209" s="4" t="s">
        <v>1495</v>
      </c>
      <c r="P209" s="2" t="s">
        <v>1323</v>
      </c>
      <c r="Q209" s="23" t="s">
        <v>1233</v>
      </c>
      <c r="R209" s="23" t="s">
        <v>1496</v>
      </c>
      <c r="S209" s="22">
        <v>5</v>
      </c>
      <c r="U209" s="3">
        <v>39.54177</v>
      </c>
      <c r="V209" s="3">
        <v>-114.912</v>
      </c>
      <c r="Y209" s="48">
        <v>-8888</v>
      </c>
      <c r="Z209" s="14" t="s">
        <v>1497</v>
      </c>
      <c r="AB209" s="44" t="s">
        <v>1071</v>
      </c>
      <c r="AC209" s="14">
        <v>82</v>
      </c>
    </row>
    <row r="210" spans="2:29" ht="12.75">
      <c r="B210" s="34" t="s">
        <v>1030</v>
      </c>
      <c r="F210" s="21" t="s">
        <v>1046</v>
      </c>
      <c r="G210" s="21" t="s">
        <v>1046</v>
      </c>
      <c r="H210" s="14">
        <v>888</v>
      </c>
      <c r="I210" s="40" t="s">
        <v>1493</v>
      </c>
      <c r="J210" s="42" t="s">
        <v>1046</v>
      </c>
      <c r="K210" s="1" t="s">
        <v>1087</v>
      </c>
      <c r="L210" s="2" t="s">
        <v>1099</v>
      </c>
      <c r="N210" s="2" t="s">
        <v>1494</v>
      </c>
      <c r="O210" s="4" t="s">
        <v>1495</v>
      </c>
      <c r="P210" s="2" t="s">
        <v>1323</v>
      </c>
      <c r="Q210" s="23" t="s">
        <v>1233</v>
      </c>
      <c r="R210" s="23" t="s">
        <v>1496</v>
      </c>
      <c r="S210" s="22">
        <v>5</v>
      </c>
      <c r="U210" s="3">
        <v>39.54157</v>
      </c>
      <c r="V210" s="3">
        <v>-114.9125</v>
      </c>
      <c r="Y210" s="48">
        <v>-8888</v>
      </c>
      <c r="Z210" s="14" t="s">
        <v>1497</v>
      </c>
      <c r="AB210" s="44" t="s">
        <v>1071</v>
      </c>
      <c r="AC210" s="14">
        <v>82</v>
      </c>
    </row>
    <row r="211" spans="2:29" ht="12.75">
      <c r="B211" s="34" t="s">
        <v>1030</v>
      </c>
      <c r="F211" s="21" t="s">
        <v>1046</v>
      </c>
      <c r="G211" s="21" t="s">
        <v>1046</v>
      </c>
      <c r="H211" s="14">
        <v>889</v>
      </c>
      <c r="I211" s="40" t="s">
        <v>1493</v>
      </c>
      <c r="J211" s="42" t="s">
        <v>1046</v>
      </c>
      <c r="K211" s="1" t="s">
        <v>1087</v>
      </c>
      <c r="L211" s="2" t="s">
        <v>1099</v>
      </c>
      <c r="N211" s="2" t="s">
        <v>1494</v>
      </c>
      <c r="O211" s="4" t="s">
        <v>1495</v>
      </c>
      <c r="P211" s="2" t="s">
        <v>1323</v>
      </c>
      <c r="Q211" s="23" t="s">
        <v>1233</v>
      </c>
      <c r="R211" s="23" t="s">
        <v>1496</v>
      </c>
      <c r="S211" s="22">
        <v>5</v>
      </c>
      <c r="U211" s="3">
        <v>39.54115</v>
      </c>
      <c r="V211" s="3">
        <v>-114.9125</v>
      </c>
      <c r="Y211" s="48">
        <v>-8888</v>
      </c>
      <c r="Z211" s="14" t="s">
        <v>1497</v>
      </c>
      <c r="AB211" s="44" t="s">
        <v>1071</v>
      </c>
      <c r="AC211" s="14">
        <v>82</v>
      </c>
    </row>
    <row r="212" spans="2:29" ht="12.75">
      <c r="B212" s="34" t="s">
        <v>1030</v>
      </c>
      <c r="F212" s="21" t="s">
        <v>1046</v>
      </c>
      <c r="G212" s="21" t="s">
        <v>1046</v>
      </c>
      <c r="H212" s="14">
        <v>890</v>
      </c>
      <c r="I212" s="40" t="s">
        <v>1493</v>
      </c>
      <c r="J212" s="42" t="s">
        <v>1046</v>
      </c>
      <c r="K212" s="1" t="s">
        <v>1087</v>
      </c>
      <c r="L212" s="2" t="s">
        <v>1099</v>
      </c>
      <c r="N212" s="2" t="s">
        <v>1494</v>
      </c>
      <c r="O212" s="4" t="s">
        <v>1495</v>
      </c>
      <c r="P212" s="2" t="s">
        <v>1323</v>
      </c>
      <c r="Q212" s="23" t="s">
        <v>1233</v>
      </c>
      <c r="R212" s="23" t="s">
        <v>1496</v>
      </c>
      <c r="S212" s="22">
        <v>5</v>
      </c>
      <c r="U212" s="3">
        <v>39.54074</v>
      </c>
      <c r="V212" s="3">
        <v>-114.9127</v>
      </c>
      <c r="Y212" s="48">
        <v>-8888</v>
      </c>
      <c r="Z212" s="14" t="s">
        <v>1497</v>
      </c>
      <c r="AB212" s="44" t="s">
        <v>1071</v>
      </c>
      <c r="AC212" s="14">
        <v>82</v>
      </c>
    </row>
    <row r="213" spans="2:29" ht="12.75">
      <c r="B213" s="34" t="s">
        <v>1030</v>
      </c>
      <c r="F213" s="21" t="s">
        <v>1046</v>
      </c>
      <c r="G213" s="21" t="s">
        <v>1046</v>
      </c>
      <c r="H213" s="14">
        <v>891</v>
      </c>
      <c r="I213" s="40" t="s">
        <v>1493</v>
      </c>
      <c r="J213" s="42" t="s">
        <v>1046</v>
      </c>
      <c r="K213" s="1" t="s">
        <v>1087</v>
      </c>
      <c r="L213" s="2" t="s">
        <v>1099</v>
      </c>
      <c r="N213" s="2" t="s">
        <v>1494</v>
      </c>
      <c r="O213" s="4" t="s">
        <v>1495</v>
      </c>
      <c r="P213" s="2" t="s">
        <v>1323</v>
      </c>
      <c r="Q213" s="23" t="s">
        <v>1233</v>
      </c>
      <c r="R213" s="23" t="s">
        <v>1496</v>
      </c>
      <c r="S213" s="22">
        <v>5</v>
      </c>
      <c r="U213" s="3">
        <v>39.54051</v>
      </c>
      <c r="V213" s="3">
        <v>-114.9133</v>
      </c>
      <c r="Y213" s="48">
        <v>-8888</v>
      </c>
      <c r="Z213" s="14" t="s">
        <v>1497</v>
      </c>
      <c r="AB213" s="44" t="s">
        <v>1071</v>
      </c>
      <c r="AC213" s="14">
        <v>82</v>
      </c>
    </row>
    <row r="214" spans="2:29" ht="12.75">
      <c r="B214" s="34" t="s">
        <v>1030</v>
      </c>
      <c r="F214" s="21" t="s">
        <v>1046</v>
      </c>
      <c r="G214" s="21" t="s">
        <v>1046</v>
      </c>
      <c r="H214" s="14">
        <v>892</v>
      </c>
      <c r="I214" s="40" t="s">
        <v>1493</v>
      </c>
      <c r="J214" s="42" t="s">
        <v>1046</v>
      </c>
      <c r="K214" s="1" t="s">
        <v>1087</v>
      </c>
      <c r="L214" s="2" t="s">
        <v>1099</v>
      </c>
      <c r="N214" s="2" t="s">
        <v>1494</v>
      </c>
      <c r="O214" s="4" t="s">
        <v>1495</v>
      </c>
      <c r="P214" s="2" t="s">
        <v>1323</v>
      </c>
      <c r="Q214" s="23" t="s">
        <v>1233</v>
      </c>
      <c r="R214" s="23" t="s">
        <v>1496</v>
      </c>
      <c r="S214" s="22">
        <v>5</v>
      </c>
      <c r="U214" s="3">
        <v>39.54022</v>
      </c>
      <c r="V214" s="3">
        <v>-114.9133</v>
      </c>
      <c r="Y214" s="48">
        <v>-8888</v>
      </c>
      <c r="Z214" s="14" t="s">
        <v>1497</v>
      </c>
      <c r="AB214" s="44" t="s">
        <v>1071</v>
      </c>
      <c r="AC214" s="14">
        <v>82</v>
      </c>
    </row>
    <row r="215" spans="2:29" ht="12.75">
      <c r="B215" s="34" t="s">
        <v>1030</v>
      </c>
      <c r="F215" s="21" t="s">
        <v>1046</v>
      </c>
      <c r="G215" s="21" t="s">
        <v>1046</v>
      </c>
      <c r="H215" s="14">
        <v>893</v>
      </c>
      <c r="I215" s="40" t="s">
        <v>1493</v>
      </c>
      <c r="J215" s="42" t="s">
        <v>1046</v>
      </c>
      <c r="K215" s="1" t="s">
        <v>1087</v>
      </c>
      <c r="L215" s="2" t="s">
        <v>1099</v>
      </c>
      <c r="N215" s="2" t="s">
        <v>1494</v>
      </c>
      <c r="O215" s="4" t="s">
        <v>1495</v>
      </c>
      <c r="P215" s="2" t="s">
        <v>1323</v>
      </c>
      <c r="Q215" s="23" t="s">
        <v>1233</v>
      </c>
      <c r="R215" s="23" t="s">
        <v>1496</v>
      </c>
      <c r="S215" s="22">
        <v>5</v>
      </c>
      <c r="U215" s="3">
        <v>39.53907</v>
      </c>
      <c r="V215" s="3">
        <v>-114.9145</v>
      </c>
      <c r="Y215" s="48">
        <v>-8888</v>
      </c>
      <c r="Z215" s="14" t="s">
        <v>1497</v>
      </c>
      <c r="AB215" s="44" t="s">
        <v>1071</v>
      </c>
      <c r="AC215" s="14">
        <v>82</v>
      </c>
    </row>
    <row r="216" spans="2:29" ht="12.75">
      <c r="B216" s="34" t="s">
        <v>1030</v>
      </c>
      <c r="F216" s="21" t="s">
        <v>1046</v>
      </c>
      <c r="G216" s="21" t="s">
        <v>1046</v>
      </c>
      <c r="H216" s="14">
        <v>894</v>
      </c>
      <c r="I216" s="40" t="s">
        <v>1493</v>
      </c>
      <c r="J216" s="42" t="s">
        <v>1046</v>
      </c>
      <c r="K216" s="1" t="s">
        <v>1087</v>
      </c>
      <c r="L216" s="2" t="s">
        <v>1099</v>
      </c>
      <c r="N216" s="2" t="s">
        <v>1494</v>
      </c>
      <c r="O216" s="4" t="s">
        <v>1495</v>
      </c>
      <c r="P216" s="2" t="s">
        <v>1323</v>
      </c>
      <c r="Q216" s="23" t="s">
        <v>1233</v>
      </c>
      <c r="R216" s="23" t="s">
        <v>1496</v>
      </c>
      <c r="S216" s="22">
        <v>5</v>
      </c>
      <c r="U216" s="3">
        <v>39.5389</v>
      </c>
      <c r="V216" s="3">
        <v>-114.9149</v>
      </c>
      <c r="Y216" s="48">
        <v>-8888</v>
      </c>
      <c r="Z216" s="14" t="s">
        <v>1497</v>
      </c>
      <c r="AB216" s="44" t="s">
        <v>1071</v>
      </c>
      <c r="AC216" s="14">
        <v>82</v>
      </c>
    </row>
    <row r="217" spans="2:29" ht="12.75">
      <c r="B217" s="34" t="s">
        <v>1030</v>
      </c>
      <c r="F217" s="21" t="s">
        <v>1498</v>
      </c>
      <c r="G217" s="21" t="s">
        <v>1499</v>
      </c>
      <c r="H217" s="14">
        <v>895</v>
      </c>
      <c r="I217" s="40" t="s">
        <v>1493</v>
      </c>
      <c r="J217" s="42">
        <v>296</v>
      </c>
      <c r="K217" s="1" t="s">
        <v>1087</v>
      </c>
      <c r="L217" s="2" t="s">
        <v>1500</v>
      </c>
      <c r="N217" s="2" t="s">
        <v>1494</v>
      </c>
      <c r="O217" s="4" t="s">
        <v>1495</v>
      </c>
      <c r="P217" s="2" t="s">
        <v>1323</v>
      </c>
      <c r="Q217" s="23" t="s">
        <v>1233</v>
      </c>
      <c r="R217" s="23" t="s">
        <v>1496</v>
      </c>
      <c r="S217" s="22">
        <v>5</v>
      </c>
      <c r="U217" s="3">
        <v>39.53869</v>
      </c>
      <c r="V217" s="3">
        <v>-114.9146</v>
      </c>
      <c r="Y217" s="12">
        <v>24</v>
      </c>
      <c r="Z217" s="14" t="s">
        <v>1497</v>
      </c>
      <c r="AB217" s="8" t="s">
        <v>1063</v>
      </c>
      <c r="AC217" s="14">
        <v>82</v>
      </c>
    </row>
    <row r="218" spans="2:29" ht="12.75">
      <c r="B218" s="34" t="s">
        <v>1030</v>
      </c>
      <c r="F218" s="21" t="s">
        <v>1046</v>
      </c>
      <c r="G218" s="21" t="s">
        <v>1046</v>
      </c>
      <c r="H218" s="14">
        <v>896</v>
      </c>
      <c r="I218" s="40" t="s">
        <v>1493</v>
      </c>
      <c r="J218" s="42" t="s">
        <v>1046</v>
      </c>
      <c r="K218" s="1" t="s">
        <v>1087</v>
      </c>
      <c r="L218" s="2" t="s">
        <v>1099</v>
      </c>
      <c r="N218" s="2" t="s">
        <v>1494</v>
      </c>
      <c r="O218" s="4" t="s">
        <v>1495</v>
      </c>
      <c r="P218" s="2" t="s">
        <v>1323</v>
      </c>
      <c r="Q218" s="23" t="s">
        <v>1233</v>
      </c>
      <c r="R218" s="23" t="s">
        <v>1496</v>
      </c>
      <c r="S218" s="22">
        <v>5</v>
      </c>
      <c r="U218" s="3">
        <v>39.53835</v>
      </c>
      <c r="V218" s="3">
        <v>-114.9147</v>
      </c>
      <c r="Y218" s="48">
        <v>-8888</v>
      </c>
      <c r="Z218" s="14" t="s">
        <v>1497</v>
      </c>
      <c r="AB218" s="44" t="s">
        <v>1071</v>
      </c>
      <c r="AC218" s="14">
        <v>82</v>
      </c>
    </row>
    <row r="219" spans="2:29" ht="12.75">
      <c r="B219" s="34" t="s">
        <v>1030</v>
      </c>
      <c r="F219" s="21" t="s">
        <v>1046</v>
      </c>
      <c r="G219" s="21" t="s">
        <v>1046</v>
      </c>
      <c r="H219" s="14">
        <v>897</v>
      </c>
      <c r="I219" s="40" t="s">
        <v>1493</v>
      </c>
      <c r="J219" s="42" t="s">
        <v>1046</v>
      </c>
      <c r="K219" s="1" t="s">
        <v>1087</v>
      </c>
      <c r="L219" s="2" t="s">
        <v>1099</v>
      </c>
      <c r="N219" s="2" t="s">
        <v>1494</v>
      </c>
      <c r="O219" s="4" t="s">
        <v>1495</v>
      </c>
      <c r="P219" s="2" t="s">
        <v>1323</v>
      </c>
      <c r="Q219" s="23" t="s">
        <v>1233</v>
      </c>
      <c r="R219" s="23" t="s">
        <v>1496</v>
      </c>
      <c r="S219" s="22">
        <v>5</v>
      </c>
      <c r="U219" s="3">
        <v>39.53809</v>
      </c>
      <c r="V219" s="3">
        <v>-114.9149</v>
      </c>
      <c r="Y219" s="48">
        <v>-8888</v>
      </c>
      <c r="Z219" s="14" t="s">
        <v>1497</v>
      </c>
      <c r="AB219" s="44" t="s">
        <v>1071</v>
      </c>
      <c r="AC219" s="14">
        <v>82</v>
      </c>
    </row>
    <row r="220" spans="2:29" ht="12.75">
      <c r="B220" s="34" t="s">
        <v>1030</v>
      </c>
      <c r="F220" s="21" t="s">
        <v>1046</v>
      </c>
      <c r="G220" s="21" t="s">
        <v>1046</v>
      </c>
      <c r="H220" s="14">
        <v>898</v>
      </c>
      <c r="I220" s="40" t="s">
        <v>1493</v>
      </c>
      <c r="J220" s="42" t="s">
        <v>1046</v>
      </c>
      <c r="K220" s="1" t="s">
        <v>1087</v>
      </c>
      <c r="L220" s="2" t="s">
        <v>1099</v>
      </c>
      <c r="N220" s="2" t="s">
        <v>1494</v>
      </c>
      <c r="O220" s="4" t="s">
        <v>1495</v>
      </c>
      <c r="P220" s="2" t="s">
        <v>1323</v>
      </c>
      <c r="Q220" s="23" t="s">
        <v>1233</v>
      </c>
      <c r="R220" s="23" t="s">
        <v>1496</v>
      </c>
      <c r="S220" s="22">
        <v>5</v>
      </c>
      <c r="U220" s="3">
        <v>39.53754</v>
      </c>
      <c r="V220" s="3">
        <v>-114.9144</v>
      </c>
      <c r="Y220" s="48">
        <v>-8888</v>
      </c>
      <c r="Z220" s="14" t="s">
        <v>1497</v>
      </c>
      <c r="AB220" s="44" t="s">
        <v>1071</v>
      </c>
      <c r="AC220" s="14">
        <v>82</v>
      </c>
    </row>
    <row r="221" spans="2:29" ht="12.75">
      <c r="B221" s="34" t="s">
        <v>1030</v>
      </c>
      <c r="F221" s="21" t="s">
        <v>1046</v>
      </c>
      <c r="G221" s="21" t="s">
        <v>1046</v>
      </c>
      <c r="H221" s="14">
        <v>899</v>
      </c>
      <c r="I221" s="40" t="s">
        <v>1493</v>
      </c>
      <c r="J221" s="42" t="s">
        <v>1046</v>
      </c>
      <c r="K221" s="1" t="s">
        <v>1087</v>
      </c>
      <c r="L221" s="2" t="s">
        <v>1099</v>
      </c>
      <c r="N221" s="2" t="s">
        <v>1494</v>
      </c>
      <c r="O221" s="4" t="s">
        <v>1495</v>
      </c>
      <c r="P221" s="2" t="s">
        <v>1323</v>
      </c>
      <c r="Q221" s="23" t="s">
        <v>1233</v>
      </c>
      <c r="R221" s="23" t="s">
        <v>1496</v>
      </c>
      <c r="S221" s="22">
        <v>5</v>
      </c>
      <c r="U221" s="3">
        <v>39.5377</v>
      </c>
      <c r="V221" s="3">
        <v>-114.9133</v>
      </c>
      <c r="Y221" s="48">
        <v>-8888</v>
      </c>
      <c r="Z221" s="14" t="s">
        <v>1497</v>
      </c>
      <c r="AB221" s="44" t="s">
        <v>1071</v>
      </c>
      <c r="AC221" s="14">
        <v>82</v>
      </c>
    </row>
    <row r="222" spans="2:29" ht="12.75">
      <c r="B222" s="34" t="s">
        <v>1030</v>
      </c>
      <c r="F222" s="21" t="s">
        <v>1046</v>
      </c>
      <c r="G222" s="21" t="s">
        <v>1046</v>
      </c>
      <c r="H222" s="14">
        <v>900</v>
      </c>
      <c r="I222" s="40" t="s">
        <v>1493</v>
      </c>
      <c r="J222" s="42" t="s">
        <v>1046</v>
      </c>
      <c r="K222" s="1" t="s">
        <v>1087</v>
      </c>
      <c r="L222" s="2" t="s">
        <v>1099</v>
      </c>
      <c r="N222" s="2" t="s">
        <v>1494</v>
      </c>
      <c r="O222" s="4" t="s">
        <v>1495</v>
      </c>
      <c r="P222" s="2" t="s">
        <v>1323</v>
      </c>
      <c r="Q222" s="23" t="s">
        <v>1233</v>
      </c>
      <c r="R222" s="23" t="s">
        <v>1496</v>
      </c>
      <c r="S222" s="22">
        <v>5</v>
      </c>
      <c r="U222" s="3">
        <v>39.53758</v>
      </c>
      <c r="V222" s="3">
        <v>-114.9131</v>
      </c>
      <c r="Y222" s="48">
        <v>-8888</v>
      </c>
      <c r="Z222" s="14" t="s">
        <v>1497</v>
      </c>
      <c r="AB222" s="44" t="s">
        <v>1071</v>
      </c>
      <c r="AC222" s="14">
        <v>82</v>
      </c>
    </row>
    <row r="223" spans="2:29" ht="12.75">
      <c r="B223" s="34" t="s">
        <v>1030</v>
      </c>
      <c r="F223" s="21" t="s">
        <v>1046</v>
      </c>
      <c r="G223" s="21" t="s">
        <v>1046</v>
      </c>
      <c r="H223" s="14">
        <v>901</v>
      </c>
      <c r="I223" s="40" t="s">
        <v>1493</v>
      </c>
      <c r="J223" s="42" t="s">
        <v>1046</v>
      </c>
      <c r="K223" s="1" t="s">
        <v>1087</v>
      </c>
      <c r="L223" s="2" t="s">
        <v>1099</v>
      </c>
      <c r="N223" s="2" t="s">
        <v>1494</v>
      </c>
      <c r="O223" s="4" t="s">
        <v>1495</v>
      </c>
      <c r="P223" s="2" t="s">
        <v>1323</v>
      </c>
      <c r="Q223" s="23" t="s">
        <v>1233</v>
      </c>
      <c r="R223" s="23" t="s">
        <v>1496</v>
      </c>
      <c r="S223" s="22">
        <v>5</v>
      </c>
      <c r="U223" s="3">
        <v>39.53744</v>
      </c>
      <c r="V223" s="3">
        <v>-114.9126</v>
      </c>
      <c r="Y223" s="48">
        <v>-8888</v>
      </c>
      <c r="Z223" s="14" t="s">
        <v>1497</v>
      </c>
      <c r="AB223" s="44" t="s">
        <v>1071</v>
      </c>
      <c r="AC223" s="14">
        <v>82</v>
      </c>
    </row>
    <row r="224" spans="2:29" ht="12.75">
      <c r="B224" s="34" t="s">
        <v>1030</v>
      </c>
      <c r="F224" s="21" t="s">
        <v>1046</v>
      </c>
      <c r="G224" s="21" t="s">
        <v>1046</v>
      </c>
      <c r="H224" s="14">
        <v>902</v>
      </c>
      <c r="I224" s="40" t="s">
        <v>1493</v>
      </c>
      <c r="J224" s="42" t="s">
        <v>1046</v>
      </c>
      <c r="K224" s="1" t="s">
        <v>1087</v>
      </c>
      <c r="L224" s="2" t="s">
        <v>1099</v>
      </c>
      <c r="N224" s="2" t="s">
        <v>1494</v>
      </c>
      <c r="O224" s="4" t="s">
        <v>1495</v>
      </c>
      <c r="P224" s="2" t="s">
        <v>1323</v>
      </c>
      <c r="Q224" s="23" t="s">
        <v>1233</v>
      </c>
      <c r="R224" s="23" t="s">
        <v>1496</v>
      </c>
      <c r="S224" s="22">
        <v>5</v>
      </c>
      <c r="U224" s="3">
        <v>39.5356</v>
      </c>
      <c r="V224" s="3">
        <v>-114.9138</v>
      </c>
      <c r="Y224" s="48">
        <v>-8888</v>
      </c>
      <c r="Z224" s="14" t="s">
        <v>1497</v>
      </c>
      <c r="AB224" s="44" t="s">
        <v>1071</v>
      </c>
      <c r="AC224" s="14">
        <v>82</v>
      </c>
    </row>
    <row r="225" spans="2:29" ht="12.75">
      <c r="B225" s="34" t="s">
        <v>1030</v>
      </c>
      <c r="F225" s="21" t="s">
        <v>1046</v>
      </c>
      <c r="G225" s="21" t="s">
        <v>1046</v>
      </c>
      <c r="H225" s="14">
        <v>903</v>
      </c>
      <c r="I225" s="40" t="s">
        <v>1493</v>
      </c>
      <c r="J225" s="42" t="s">
        <v>1046</v>
      </c>
      <c r="K225" s="1" t="s">
        <v>1087</v>
      </c>
      <c r="L225" s="2" t="s">
        <v>1099</v>
      </c>
      <c r="N225" s="2" t="s">
        <v>1494</v>
      </c>
      <c r="O225" s="4" t="s">
        <v>1495</v>
      </c>
      <c r="P225" s="2" t="s">
        <v>1323</v>
      </c>
      <c r="Q225" s="23" t="s">
        <v>1233</v>
      </c>
      <c r="R225" s="23" t="s">
        <v>1496</v>
      </c>
      <c r="S225" s="22">
        <v>8</v>
      </c>
      <c r="U225" s="3">
        <v>39.53402</v>
      </c>
      <c r="V225" s="3">
        <v>-114.9138</v>
      </c>
      <c r="Y225" s="48">
        <v>-8888</v>
      </c>
      <c r="Z225" s="14" t="s">
        <v>1497</v>
      </c>
      <c r="AB225" s="44" t="s">
        <v>1071</v>
      </c>
      <c r="AC225" s="14">
        <v>82</v>
      </c>
    </row>
    <row r="226" spans="2:29" ht="12.75">
      <c r="B226" s="34" t="s">
        <v>1030</v>
      </c>
      <c r="D226" s="14" t="s">
        <v>1501</v>
      </c>
      <c r="F226" s="21" t="s">
        <v>1502</v>
      </c>
      <c r="G226" s="21" t="s">
        <v>1503</v>
      </c>
      <c r="H226" s="14">
        <v>737</v>
      </c>
      <c r="I226" s="40">
        <v>130</v>
      </c>
      <c r="J226" s="42">
        <v>18</v>
      </c>
      <c r="K226" s="1" t="s">
        <v>1087</v>
      </c>
      <c r="L226" s="2" t="s">
        <v>1504</v>
      </c>
      <c r="M226" s="2" t="s">
        <v>1505</v>
      </c>
      <c r="N226" s="2" t="s">
        <v>1506</v>
      </c>
      <c r="O226" s="4" t="s">
        <v>1507</v>
      </c>
      <c r="P226" s="2" t="s">
        <v>1344</v>
      </c>
      <c r="Q226" s="23" t="s">
        <v>1508</v>
      </c>
      <c r="R226" s="23" t="s">
        <v>1369</v>
      </c>
      <c r="S226" s="22">
        <v>30</v>
      </c>
      <c r="T226" s="8" t="s">
        <v>1041</v>
      </c>
      <c r="U226" s="3">
        <v>41.2577</v>
      </c>
      <c r="V226" s="3">
        <v>-118.9361</v>
      </c>
      <c r="Y226" s="12">
        <f>23.3</f>
        <v>23.3</v>
      </c>
      <c r="Z226" s="14" t="s">
        <v>1509</v>
      </c>
      <c r="AB226" s="8" t="s">
        <v>1510</v>
      </c>
      <c r="AC226" s="14">
        <v>72</v>
      </c>
    </row>
    <row r="227" spans="2:28" ht="12.75">
      <c r="B227" s="34" t="s">
        <v>1189</v>
      </c>
      <c r="F227" s="21" t="s">
        <v>1046</v>
      </c>
      <c r="G227" s="21" t="s">
        <v>1046</v>
      </c>
      <c r="H227" s="14" t="s">
        <v>1046</v>
      </c>
      <c r="I227" s="40">
        <v>135</v>
      </c>
      <c r="J227" s="42">
        <v>23</v>
      </c>
      <c r="K227" s="1" t="s">
        <v>1087</v>
      </c>
      <c r="L227" s="4" t="s">
        <v>1511</v>
      </c>
      <c r="M227" s="4"/>
      <c r="N227" s="2" t="s">
        <v>1512</v>
      </c>
      <c r="O227" s="4" t="s">
        <v>1507</v>
      </c>
      <c r="P227" s="2" t="s">
        <v>1344</v>
      </c>
      <c r="Q227" s="24" t="s">
        <v>1345</v>
      </c>
      <c r="R227" s="24" t="s">
        <v>1513</v>
      </c>
      <c r="S227" s="25" t="s">
        <v>1514</v>
      </c>
      <c r="T227" s="8" t="s">
        <v>1515</v>
      </c>
      <c r="U227" s="3">
        <v>41.01333</v>
      </c>
      <c r="V227" s="3">
        <v>-119.25472</v>
      </c>
      <c r="Y227" s="12">
        <v>21</v>
      </c>
      <c r="AB227" s="8" t="s">
        <v>1063</v>
      </c>
    </row>
    <row r="228" spans="2:29" ht="12.75">
      <c r="B228" s="34" t="s">
        <v>1030</v>
      </c>
      <c r="F228" s="21" t="s">
        <v>1046</v>
      </c>
      <c r="G228" s="21" t="s">
        <v>1046</v>
      </c>
      <c r="H228" s="14">
        <v>270</v>
      </c>
      <c r="I228" s="40" t="s">
        <v>1516</v>
      </c>
      <c r="J228" s="42">
        <v>23</v>
      </c>
      <c r="K228" s="1" t="s">
        <v>1087</v>
      </c>
      <c r="L228" s="2" t="s">
        <v>1511</v>
      </c>
      <c r="N228" s="2" t="s">
        <v>1512</v>
      </c>
      <c r="O228" s="4" t="s">
        <v>1517</v>
      </c>
      <c r="P228" s="2" t="s">
        <v>1344</v>
      </c>
      <c r="Q228" s="23" t="s">
        <v>1345</v>
      </c>
      <c r="R228" s="23" t="s">
        <v>1513</v>
      </c>
      <c r="S228" s="22">
        <v>9</v>
      </c>
      <c r="U228" s="3">
        <v>41.021</v>
      </c>
      <c r="V228" s="3">
        <v>-119.2741</v>
      </c>
      <c r="Y228" s="48">
        <v>-8888</v>
      </c>
      <c r="Z228" s="14" t="s">
        <v>1518</v>
      </c>
      <c r="AB228" s="8" t="s">
        <v>1125</v>
      </c>
      <c r="AC228" s="14">
        <v>80</v>
      </c>
    </row>
    <row r="229" spans="2:29" ht="12.75">
      <c r="B229" s="34" t="s">
        <v>1030</v>
      </c>
      <c r="F229" s="21" t="s">
        <v>1046</v>
      </c>
      <c r="G229" s="21" t="s">
        <v>1046</v>
      </c>
      <c r="H229" s="14">
        <v>271</v>
      </c>
      <c r="I229" s="40" t="s">
        <v>1516</v>
      </c>
      <c r="J229" s="42">
        <v>23</v>
      </c>
      <c r="K229" s="1" t="s">
        <v>1087</v>
      </c>
      <c r="L229" s="2" t="s">
        <v>1511</v>
      </c>
      <c r="N229" s="2" t="s">
        <v>1512</v>
      </c>
      <c r="O229" s="4" t="s">
        <v>1517</v>
      </c>
      <c r="P229" s="2" t="s">
        <v>1344</v>
      </c>
      <c r="Q229" s="23" t="s">
        <v>1345</v>
      </c>
      <c r="R229" s="23" t="s">
        <v>1513</v>
      </c>
      <c r="S229" s="22">
        <v>9</v>
      </c>
      <c r="U229" s="3">
        <v>41.02073</v>
      </c>
      <c r="V229" s="3">
        <v>-119.2742</v>
      </c>
      <c r="Y229" s="48">
        <v>-8888</v>
      </c>
      <c r="Z229" s="14" t="s">
        <v>1518</v>
      </c>
      <c r="AB229" s="8" t="s">
        <v>1125</v>
      </c>
      <c r="AC229" s="14">
        <v>80</v>
      </c>
    </row>
    <row r="230" spans="2:29" ht="12.75">
      <c r="B230" s="34" t="s">
        <v>1030</v>
      </c>
      <c r="F230" s="21" t="s">
        <v>1046</v>
      </c>
      <c r="G230" s="21" t="s">
        <v>1046</v>
      </c>
      <c r="H230" s="14">
        <v>272</v>
      </c>
      <c r="I230" s="40" t="s">
        <v>1516</v>
      </c>
      <c r="J230" s="42">
        <v>23</v>
      </c>
      <c r="K230" s="1" t="s">
        <v>1087</v>
      </c>
      <c r="L230" s="2" t="s">
        <v>1511</v>
      </c>
      <c r="N230" s="2" t="s">
        <v>1512</v>
      </c>
      <c r="O230" s="4" t="s">
        <v>1517</v>
      </c>
      <c r="P230" s="2" t="s">
        <v>1344</v>
      </c>
      <c r="Q230" s="23" t="s">
        <v>1345</v>
      </c>
      <c r="R230" s="23" t="s">
        <v>1513</v>
      </c>
      <c r="S230" s="22">
        <v>9</v>
      </c>
      <c r="U230" s="3">
        <v>41.02092</v>
      </c>
      <c r="V230" s="3">
        <v>-119.2746</v>
      </c>
      <c r="Y230" s="48">
        <v>-8888</v>
      </c>
      <c r="Z230" s="14" t="s">
        <v>1518</v>
      </c>
      <c r="AB230" s="8" t="s">
        <v>1125</v>
      </c>
      <c r="AC230" s="14">
        <v>80</v>
      </c>
    </row>
    <row r="231" spans="2:29" ht="12.75">
      <c r="B231" s="34" t="s">
        <v>1030</v>
      </c>
      <c r="F231" s="21">
        <v>74337</v>
      </c>
      <c r="G231" s="21" t="s">
        <v>1046</v>
      </c>
      <c r="H231" s="14">
        <v>180</v>
      </c>
      <c r="I231" s="40" t="s">
        <v>1519</v>
      </c>
      <c r="J231" s="42">
        <v>174</v>
      </c>
      <c r="K231" s="1" t="s">
        <v>1034</v>
      </c>
      <c r="L231" s="2" t="s">
        <v>1520</v>
      </c>
      <c r="N231" s="2" t="s">
        <v>1521</v>
      </c>
      <c r="O231" s="4" t="s">
        <v>1522</v>
      </c>
      <c r="P231" s="2" t="s">
        <v>1217</v>
      </c>
      <c r="Q231" s="23" t="s">
        <v>1523</v>
      </c>
      <c r="R231" s="23" t="s">
        <v>1118</v>
      </c>
      <c r="S231" s="22">
        <v>24</v>
      </c>
      <c r="T231" s="8" t="s">
        <v>1155</v>
      </c>
      <c r="U231" s="3">
        <v>40.2925</v>
      </c>
      <c r="V231" s="3">
        <v>-116.0543</v>
      </c>
      <c r="Y231" s="11">
        <v>39</v>
      </c>
      <c r="Z231" s="14" t="s">
        <v>1042</v>
      </c>
      <c r="AA231" s="14" t="s">
        <v>1106</v>
      </c>
      <c r="AB231" s="8" t="s">
        <v>1313</v>
      </c>
      <c r="AC231" s="14">
        <v>85</v>
      </c>
    </row>
    <row r="232" spans="2:29" ht="12.75">
      <c r="B232" s="34" t="s">
        <v>1030</v>
      </c>
      <c r="F232" s="21" t="s">
        <v>1530</v>
      </c>
      <c r="G232" s="21" t="s">
        <v>1531</v>
      </c>
      <c r="H232" s="14">
        <v>154</v>
      </c>
      <c r="I232" s="40" t="s">
        <v>1532</v>
      </c>
      <c r="J232" s="42">
        <v>222</v>
      </c>
      <c r="K232" s="1" t="s">
        <v>1034</v>
      </c>
      <c r="L232" s="2" t="s">
        <v>1533</v>
      </c>
      <c r="N232" s="2" t="s">
        <v>1525</v>
      </c>
      <c r="O232" s="4" t="s">
        <v>1526</v>
      </c>
      <c r="P232" s="2" t="s">
        <v>1526</v>
      </c>
      <c r="Q232" s="23" t="s">
        <v>1528</v>
      </c>
      <c r="R232" s="23" t="s">
        <v>1451</v>
      </c>
      <c r="S232" s="22">
        <v>5</v>
      </c>
      <c r="T232" s="8" t="s">
        <v>1091</v>
      </c>
      <c r="U232" s="3">
        <v>39.19339</v>
      </c>
      <c r="V232" s="3">
        <v>-119.751</v>
      </c>
      <c r="Y232" s="12">
        <f>50</f>
        <v>50</v>
      </c>
      <c r="Z232" s="14" t="s">
        <v>1042</v>
      </c>
      <c r="AA232" s="14" t="s">
        <v>1106</v>
      </c>
      <c r="AB232" s="8" t="s">
        <v>1235</v>
      </c>
      <c r="AC232" s="14">
        <v>82</v>
      </c>
    </row>
    <row r="233" spans="2:28" ht="12.75">
      <c r="B233" t="s">
        <v>1044</v>
      </c>
      <c r="F233" s="21" t="s">
        <v>1046</v>
      </c>
      <c r="G233" s="21" t="s">
        <v>1046</v>
      </c>
      <c r="H233" s="14" t="s">
        <v>1046</v>
      </c>
      <c r="I233" s="40">
        <v>1</v>
      </c>
      <c r="J233" s="42">
        <v>219</v>
      </c>
      <c r="K233" s="1" t="s">
        <v>1047</v>
      </c>
      <c r="L233" s="4" t="s">
        <v>1524</v>
      </c>
      <c r="M233" s="4"/>
      <c r="N233" s="2" t="s">
        <v>1525</v>
      </c>
      <c r="O233" s="4" t="s">
        <v>1526</v>
      </c>
      <c r="P233" s="2" t="s">
        <v>1526</v>
      </c>
      <c r="Q233" s="24" t="s">
        <v>1528</v>
      </c>
      <c r="R233" s="24" t="s">
        <v>1451</v>
      </c>
      <c r="S233" s="25" t="s">
        <v>1196</v>
      </c>
      <c r="T233" s="8" t="s">
        <v>1529</v>
      </c>
      <c r="U233" s="3">
        <v>39.1925</v>
      </c>
      <c r="V233" s="3">
        <v>-119.77139</v>
      </c>
      <c r="Y233" s="12">
        <v>28</v>
      </c>
      <c r="AB233" s="8" t="s">
        <v>1063</v>
      </c>
    </row>
    <row r="234" spans="2:29" ht="12.75">
      <c r="B234" s="34" t="s">
        <v>1030</v>
      </c>
      <c r="F234" s="21" t="s">
        <v>1046</v>
      </c>
      <c r="G234" s="21" t="s">
        <v>1046</v>
      </c>
      <c r="H234" s="14">
        <v>105</v>
      </c>
      <c r="I234" s="40">
        <v>18</v>
      </c>
      <c r="J234" s="42">
        <v>250</v>
      </c>
      <c r="K234" s="1" t="s">
        <v>1034</v>
      </c>
      <c r="L234" s="2" t="s">
        <v>1250</v>
      </c>
      <c r="N234" s="2" t="s">
        <v>1534</v>
      </c>
      <c r="O234" s="4" t="s">
        <v>1535</v>
      </c>
      <c r="P234" s="2" t="s">
        <v>1399</v>
      </c>
      <c r="Q234" s="23" t="s">
        <v>1536</v>
      </c>
      <c r="R234" s="23" t="s">
        <v>1537</v>
      </c>
      <c r="S234" s="22">
        <v>7</v>
      </c>
      <c r="U234" s="3">
        <v>39.35641</v>
      </c>
      <c r="V234" s="3">
        <v>-118.6633</v>
      </c>
      <c r="Y234" s="48">
        <v>-9999</v>
      </c>
      <c r="Z234" s="14" t="s">
        <v>1219</v>
      </c>
      <c r="AB234" s="44" t="s">
        <v>1071</v>
      </c>
      <c r="AC234" s="14">
        <v>85</v>
      </c>
    </row>
    <row r="235" spans="2:29" ht="12.75">
      <c r="B235" s="34" t="s">
        <v>1030</v>
      </c>
      <c r="F235" s="21" t="s">
        <v>1046</v>
      </c>
      <c r="G235" s="21" t="s">
        <v>1046</v>
      </c>
      <c r="H235" s="14" t="s">
        <v>1046</v>
      </c>
      <c r="I235" s="40">
        <v>18</v>
      </c>
      <c r="J235" s="42">
        <v>250</v>
      </c>
      <c r="K235" s="1" t="s">
        <v>1034</v>
      </c>
      <c r="L235" s="2" t="s">
        <v>1250</v>
      </c>
      <c r="N235" s="2" t="s">
        <v>1534</v>
      </c>
      <c r="O235" s="4" t="s">
        <v>1535</v>
      </c>
      <c r="P235" s="2" t="s">
        <v>1399</v>
      </c>
      <c r="Q235" s="23" t="s">
        <v>1536</v>
      </c>
      <c r="R235" s="23" t="s">
        <v>1537</v>
      </c>
      <c r="S235" s="22">
        <v>7</v>
      </c>
      <c r="U235" s="3">
        <v>39.35611</v>
      </c>
      <c r="V235" s="3">
        <v>-118.6635</v>
      </c>
      <c r="Y235" s="48">
        <v>-9999</v>
      </c>
      <c r="Z235" s="14" t="s">
        <v>1219</v>
      </c>
      <c r="AB235" s="44" t="s">
        <v>1071</v>
      </c>
      <c r="AC235" s="14">
        <v>85</v>
      </c>
    </row>
    <row r="236" spans="2:29" ht="12.75">
      <c r="B236" t="s">
        <v>1538</v>
      </c>
      <c r="F236" s="21" t="s">
        <v>1046</v>
      </c>
      <c r="G236" s="21" t="s">
        <v>1046</v>
      </c>
      <c r="H236" s="14">
        <v>106</v>
      </c>
      <c r="I236" s="40">
        <v>18</v>
      </c>
      <c r="J236" s="42">
        <v>250</v>
      </c>
      <c r="K236" s="1" t="s">
        <v>1057</v>
      </c>
      <c r="L236" s="4" t="s">
        <v>1539</v>
      </c>
      <c r="M236" s="4" t="s">
        <v>1540</v>
      </c>
      <c r="N236" s="2" t="s">
        <v>1534</v>
      </c>
      <c r="O236" s="14" t="s">
        <v>1535</v>
      </c>
      <c r="P236" s="2" t="s">
        <v>1399</v>
      </c>
      <c r="Q236" s="24" t="s">
        <v>1536</v>
      </c>
      <c r="R236" s="24" t="s">
        <v>1537</v>
      </c>
      <c r="S236" s="25" t="s">
        <v>1074</v>
      </c>
      <c r="T236" s="8" t="s">
        <v>1541</v>
      </c>
      <c r="U236" s="3">
        <v>39.35611</v>
      </c>
      <c r="V236" s="3">
        <v>-118.66417</v>
      </c>
      <c r="Y236" s="12">
        <v>77</v>
      </c>
      <c r="Z236" s="14" t="s">
        <v>1219</v>
      </c>
      <c r="AB236" s="8" t="s">
        <v>1063</v>
      </c>
      <c r="AC236" s="14">
        <v>85</v>
      </c>
    </row>
    <row r="237" spans="2:31" ht="12.75">
      <c r="B237" s="34" t="s">
        <v>1030</v>
      </c>
      <c r="F237" s="21">
        <v>74033</v>
      </c>
      <c r="G237" s="21" t="s">
        <v>1046</v>
      </c>
      <c r="H237" s="14">
        <v>107</v>
      </c>
      <c r="I237" s="40" t="s">
        <v>1542</v>
      </c>
      <c r="J237" s="42">
        <v>250</v>
      </c>
      <c r="K237" s="1" t="s">
        <v>1057</v>
      </c>
      <c r="L237" s="2" t="s">
        <v>1543</v>
      </c>
      <c r="N237" s="2" t="s">
        <v>1534</v>
      </c>
      <c r="O237" s="4" t="s">
        <v>1535</v>
      </c>
      <c r="P237" s="2" t="s">
        <v>1399</v>
      </c>
      <c r="Q237" s="23" t="s">
        <v>1536</v>
      </c>
      <c r="R237" s="23" t="s">
        <v>1537</v>
      </c>
      <c r="S237" s="22">
        <v>7</v>
      </c>
      <c r="U237" s="3">
        <v>39.35624</v>
      </c>
      <c r="V237" s="3">
        <v>-118.653</v>
      </c>
      <c r="Y237" s="11">
        <v>70</v>
      </c>
      <c r="Z237" s="14" t="s">
        <v>1042</v>
      </c>
      <c r="AA237" s="14" t="s">
        <v>1106</v>
      </c>
      <c r="AB237" s="8" t="s">
        <v>1125</v>
      </c>
      <c r="AC237" s="14">
        <v>85</v>
      </c>
      <c r="AE237" s="14" t="s">
        <v>1544</v>
      </c>
    </row>
    <row r="238" spans="2:29" ht="12.75">
      <c r="B238" t="s">
        <v>1044</v>
      </c>
      <c r="F238" s="21" t="s">
        <v>1046</v>
      </c>
      <c r="G238" s="21">
        <v>70143</v>
      </c>
      <c r="H238" s="14" t="s">
        <v>1046</v>
      </c>
      <c r="I238" s="40">
        <v>15</v>
      </c>
      <c r="J238" s="42">
        <v>234</v>
      </c>
      <c r="K238" s="1" t="s">
        <v>1057</v>
      </c>
      <c r="L238" s="4" t="s">
        <v>1549</v>
      </c>
      <c r="M238" s="4"/>
      <c r="N238" s="2" t="s">
        <v>1546</v>
      </c>
      <c r="O238" s="28" t="s">
        <v>1550</v>
      </c>
      <c r="P238" s="2" t="s">
        <v>1399</v>
      </c>
      <c r="Q238" s="24" t="s">
        <v>1400</v>
      </c>
      <c r="R238" s="24" t="s">
        <v>1537</v>
      </c>
      <c r="S238" s="25">
        <v>15</v>
      </c>
      <c r="T238"/>
      <c r="U238" s="3">
        <v>39.77912</v>
      </c>
      <c r="V238" s="3">
        <v>-118.6023</v>
      </c>
      <c r="Y238" s="48">
        <v>-9999</v>
      </c>
      <c r="Z238" s="30" t="s">
        <v>1551</v>
      </c>
      <c r="AA238" s="28" t="s">
        <v>1106</v>
      </c>
      <c r="AB238" s="8" t="s">
        <v>1071</v>
      </c>
      <c r="AC238" s="15">
        <v>86</v>
      </c>
    </row>
    <row r="239" spans="2:29" ht="12.75">
      <c r="B239" t="s">
        <v>1044</v>
      </c>
      <c r="F239" s="21" t="s">
        <v>1046</v>
      </c>
      <c r="G239" s="21">
        <v>71698</v>
      </c>
      <c r="H239" s="14" t="s">
        <v>1046</v>
      </c>
      <c r="I239" s="40">
        <v>17</v>
      </c>
      <c r="J239" s="42" t="s">
        <v>1046</v>
      </c>
      <c r="K239" s="1" t="s">
        <v>1047</v>
      </c>
      <c r="L239" s="4" t="s">
        <v>1545</v>
      </c>
      <c r="M239" s="4"/>
      <c r="N239" s="2" t="s">
        <v>1546</v>
      </c>
      <c r="O239" s="4" t="s">
        <v>1547</v>
      </c>
      <c r="P239" s="2" t="s">
        <v>1399</v>
      </c>
      <c r="Q239" s="23" t="s">
        <v>1548</v>
      </c>
      <c r="R239" s="23" t="s">
        <v>1195</v>
      </c>
      <c r="S239" s="22">
        <v>7</v>
      </c>
      <c r="U239" s="3">
        <v>39.70692</v>
      </c>
      <c r="V239" s="3">
        <v>-118.7693</v>
      </c>
      <c r="Y239" s="11">
        <v>22.2</v>
      </c>
      <c r="Z239" s="14" t="s">
        <v>1492</v>
      </c>
      <c r="AA239" s="14" t="s">
        <v>1106</v>
      </c>
      <c r="AB239" s="44" t="s">
        <v>1071</v>
      </c>
      <c r="AC239" s="14">
        <v>8</v>
      </c>
    </row>
    <row r="240" spans="2:29" ht="12.75">
      <c r="B240" s="34" t="s">
        <v>1030</v>
      </c>
      <c r="F240" s="21" t="s">
        <v>1046</v>
      </c>
      <c r="G240" s="21" t="s">
        <v>1046</v>
      </c>
      <c r="H240" s="14">
        <v>1034</v>
      </c>
      <c r="I240" s="40" t="s">
        <v>1514</v>
      </c>
      <c r="J240" s="42">
        <v>235</v>
      </c>
      <c r="K240" s="1" t="s">
        <v>1047</v>
      </c>
      <c r="L240" s="2" t="s">
        <v>1552</v>
      </c>
      <c r="N240" s="2" t="s">
        <v>1546</v>
      </c>
      <c r="O240" s="4" t="s">
        <v>1553</v>
      </c>
      <c r="P240" s="2" t="s">
        <v>1399</v>
      </c>
      <c r="Q240" s="23" t="s">
        <v>1400</v>
      </c>
      <c r="R240" s="23" t="s">
        <v>1355</v>
      </c>
      <c r="S240" s="22">
        <v>10</v>
      </c>
      <c r="U240" s="3">
        <v>39.79179</v>
      </c>
      <c r="V240" s="3">
        <v>-118.4905</v>
      </c>
      <c r="Y240" s="11">
        <v>25</v>
      </c>
      <c r="Z240" s="28" t="s">
        <v>1042</v>
      </c>
      <c r="AA240" s="14" t="s">
        <v>1106</v>
      </c>
      <c r="AB240" s="8" t="s">
        <v>1554</v>
      </c>
      <c r="AC240" s="14">
        <v>69</v>
      </c>
    </row>
    <row r="241" spans="2:28" ht="12.75">
      <c r="B241" t="s">
        <v>1044</v>
      </c>
      <c r="F241" s="21" t="s">
        <v>1046</v>
      </c>
      <c r="G241" s="21" t="s">
        <v>1046</v>
      </c>
      <c r="H241" s="14" t="s">
        <v>1046</v>
      </c>
      <c r="I241" s="40" t="s">
        <v>1046</v>
      </c>
      <c r="J241" s="42">
        <v>242</v>
      </c>
      <c r="K241" s="1" t="s">
        <v>1047</v>
      </c>
      <c r="L241" s="2" t="s">
        <v>1555</v>
      </c>
      <c r="N241" s="2" t="s">
        <v>1555</v>
      </c>
      <c r="O241" s="4" t="s">
        <v>1556</v>
      </c>
      <c r="P241" s="2" t="s">
        <v>1399</v>
      </c>
      <c r="Q241" s="24" t="s">
        <v>1557</v>
      </c>
      <c r="R241" s="24" t="s">
        <v>1209</v>
      </c>
      <c r="S241" s="25" t="s">
        <v>1558</v>
      </c>
      <c r="T241" s="8" t="s">
        <v>1559</v>
      </c>
      <c r="U241" s="3">
        <v>39.59194</v>
      </c>
      <c r="V241" s="3">
        <v>-118.80639</v>
      </c>
      <c r="Y241" s="12">
        <v>21</v>
      </c>
      <c r="AB241" s="8" t="s">
        <v>1063</v>
      </c>
    </row>
    <row r="242" spans="2:28" ht="12.75">
      <c r="B242" t="s">
        <v>1044</v>
      </c>
      <c r="F242" s="21" t="s">
        <v>1046</v>
      </c>
      <c r="G242" s="21" t="s">
        <v>1046</v>
      </c>
      <c r="H242" s="14" t="s">
        <v>1046</v>
      </c>
      <c r="I242" s="40" t="s">
        <v>1046</v>
      </c>
      <c r="J242" s="42">
        <v>239</v>
      </c>
      <c r="K242" s="1" t="s">
        <v>1047</v>
      </c>
      <c r="L242" s="2" t="s">
        <v>1560</v>
      </c>
      <c r="N242" s="2" t="s">
        <v>1560</v>
      </c>
      <c r="O242" s="4" t="s">
        <v>1561</v>
      </c>
      <c r="P242" s="2" t="s">
        <v>1399</v>
      </c>
      <c r="Q242" s="24" t="s">
        <v>1548</v>
      </c>
      <c r="R242" s="24" t="s">
        <v>1195</v>
      </c>
      <c r="S242" s="25" t="s">
        <v>1490</v>
      </c>
      <c r="T242" s="8" t="s">
        <v>1562</v>
      </c>
      <c r="U242" s="3">
        <v>39.64944</v>
      </c>
      <c r="V242" s="3">
        <v>-118.76028</v>
      </c>
      <c r="Y242" s="12">
        <v>26.3</v>
      </c>
      <c r="AB242" s="8" t="s">
        <v>1063</v>
      </c>
    </row>
    <row r="243" spans="2:29" ht="12.75">
      <c r="B243" s="34" t="s">
        <v>1030</v>
      </c>
      <c r="F243" s="21">
        <v>74526</v>
      </c>
      <c r="G243" s="21" t="s">
        <v>1046</v>
      </c>
      <c r="H243" s="14">
        <v>413</v>
      </c>
      <c r="I243" s="40" t="s">
        <v>1563</v>
      </c>
      <c r="J243" s="42">
        <v>385</v>
      </c>
      <c r="K243" s="1" t="s">
        <v>1087</v>
      </c>
      <c r="L243" s="2" t="s">
        <v>1564</v>
      </c>
      <c r="N243" s="2" t="s">
        <v>1565</v>
      </c>
      <c r="O243" s="4" t="s">
        <v>1566</v>
      </c>
      <c r="P243" s="2" t="s">
        <v>1070</v>
      </c>
      <c r="Q243" s="23" t="s">
        <v>1278</v>
      </c>
      <c r="R243" s="23" t="s">
        <v>1080</v>
      </c>
      <c r="S243" s="22">
        <v>21</v>
      </c>
      <c r="T243" s="1" t="s">
        <v>1155</v>
      </c>
      <c r="U243" s="3">
        <v>37.75092</v>
      </c>
      <c r="V243" s="3">
        <v>-116.2728</v>
      </c>
      <c r="Y243" s="11">
        <v>25</v>
      </c>
      <c r="Z243" s="14" t="s">
        <v>1567</v>
      </c>
      <c r="AA243" s="14" t="s">
        <v>1054</v>
      </c>
      <c r="AB243" s="8" t="s">
        <v>1568</v>
      </c>
      <c r="AC243" s="14">
        <v>87</v>
      </c>
    </row>
    <row r="244" spans="2:29" ht="12.75">
      <c r="B244" t="s">
        <v>1044</v>
      </c>
      <c r="F244" s="21" t="s">
        <v>1046</v>
      </c>
      <c r="G244" s="21">
        <v>70166</v>
      </c>
      <c r="H244" s="14" t="s">
        <v>1046</v>
      </c>
      <c r="I244" s="40">
        <v>199</v>
      </c>
      <c r="J244" s="42">
        <v>325</v>
      </c>
      <c r="K244" s="1" t="s">
        <v>1087</v>
      </c>
      <c r="L244" s="2" t="s">
        <v>1569</v>
      </c>
      <c r="N244" s="2" t="s">
        <v>1570</v>
      </c>
      <c r="O244" s="4" t="s">
        <v>1571</v>
      </c>
      <c r="P244" s="2" t="s">
        <v>1070</v>
      </c>
      <c r="Q244" s="24" t="s">
        <v>1161</v>
      </c>
      <c r="R244" s="24" t="s">
        <v>1572</v>
      </c>
      <c r="S244" s="25" t="s">
        <v>1573</v>
      </c>
      <c r="T244" s="8" t="s">
        <v>1041</v>
      </c>
      <c r="U244" s="3">
        <v>38.94833</v>
      </c>
      <c r="V244" s="3">
        <v>-117.05</v>
      </c>
      <c r="Y244" s="12">
        <f>32</f>
        <v>32</v>
      </c>
      <c r="Z244" s="18" t="s">
        <v>1574</v>
      </c>
      <c r="AA244" s="14" t="s">
        <v>1106</v>
      </c>
      <c r="AB244" s="8" t="s">
        <v>1420</v>
      </c>
      <c r="AC244" s="14">
        <v>71</v>
      </c>
    </row>
    <row r="245" spans="2:29" ht="12.75">
      <c r="B245" s="34" t="s">
        <v>1030</v>
      </c>
      <c r="F245" s="21" t="s">
        <v>1046</v>
      </c>
      <c r="G245" s="21" t="s">
        <v>1046</v>
      </c>
      <c r="H245" s="14">
        <v>171</v>
      </c>
      <c r="I245" s="40" t="s">
        <v>1575</v>
      </c>
      <c r="J245" s="21" t="s">
        <v>1046</v>
      </c>
      <c r="K245" s="1" t="s">
        <v>1087</v>
      </c>
      <c r="L245" s="2" t="s">
        <v>1222</v>
      </c>
      <c r="N245" s="2" t="s">
        <v>1570</v>
      </c>
      <c r="O245" s="4" t="s">
        <v>1571</v>
      </c>
      <c r="P245" s="2" t="s">
        <v>1070</v>
      </c>
      <c r="Q245" s="23" t="s">
        <v>1161</v>
      </c>
      <c r="R245" s="23" t="s">
        <v>1572</v>
      </c>
      <c r="S245" s="22">
        <v>16</v>
      </c>
      <c r="U245" s="3">
        <v>38.99199</v>
      </c>
      <c r="V245" s="3">
        <v>-117.0422</v>
      </c>
      <c r="Y245" s="48">
        <v>-8888</v>
      </c>
      <c r="Z245" s="14" t="s">
        <v>1576</v>
      </c>
      <c r="AB245" s="44" t="s">
        <v>1071</v>
      </c>
      <c r="AC245" s="14">
        <v>71</v>
      </c>
    </row>
    <row r="246" spans="2:30" ht="12.75">
      <c r="B246" s="34" t="s">
        <v>1030</v>
      </c>
      <c r="F246" s="21">
        <v>74714</v>
      </c>
      <c r="G246" s="21">
        <v>70164</v>
      </c>
      <c r="H246" s="14">
        <v>172</v>
      </c>
      <c r="I246" s="40" t="s">
        <v>1575</v>
      </c>
      <c r="J246" s="42">
        <v>324</v>
      </c>
      <c r="K246" s="1" t="s">
        <v>1087</v>
      </c>
      <c r="L246" s="2" t="s">
        <v>1577</v>
      </c>
      <c r="N246" s="2" t="s">
        <v>1570</v>
      </c>
      <c r="O246" s="4" t="s">
        <v>1571</v>
      </c>
      <c r="P246" s="2" t="s">
        <v>1070</v>
      </c>
      <c r="Q246" s="23" t="s">
        <v>1161</v>
      </c>
      <c r="R246" s="23" t="s">
        <v>1572</v>
      </c>
      <c r="S246" s="22">
        <v>16</v>
      </c>
      <c r="U246" s="3">
        <v>38.99115</v>
      </c>
      <c r="V246" s="3">
        <v>-117.0412</v>
      </c>
      <c r="Y246" s="12">
        <f>26.7</f>
        <v>26.7</v>
      </c>
      <c r="Z246" s="14" t="s">
        <v>1576</v>
      </c>
      <c r="AB246" s="8" t="s">
        <v>1313</v>
      </c>
      <c r="AC246" s="14">
        <v>71</v>
      </c>
      <c r="AD246" t="s">
        <v>1578</v>
      </c>
    </row>
    <row r="247" spans="2:29" ht="12.75">
      <c r="B247" s="34" t="s">
        <v>1030</v>
      </c>
      <c r="F247" s="21" t="s">
        <v>1046</v>
      </c>
      <c r="G247" s="21" t="s">
        <v>1046</v>
      </c>
      <c r="H247" s="14">
        <v>173</v>
      </c>
      <c r="I247" s="40" t="s">
        <v>1575</v>
      </c>
      <c r="J247" s="21" t="s">
        <v>1046</v>
      </c>
      <c r="K247" s="1" t="s">
        <v>1087</v>
      </c>
      <c r="L247" s="2" t="s">
        <v>1222</v>
      </c>
      <c r="N247" s="2" t="s">
        <v>1570</v>
      </c>
      <c r="O247" s="4" t="s">
        <v>1571</v>
      </c>
      <c r="P247" s="2" t="s">
        <v>1070</v>
      </c>
      <c r="Q247" s="23" t="s">
        <v>1161</v>
      </c>
      <c r="R247" s="23" t="s">
        <v>1572</v>
      </c>
      <c r="S247" s="22">
        <v>16</v>
      </c>
      <c r="U247" s="3">
        <v>38.9841</v>
      </c>
      <c r="V247" s="3">
        <v>-117.0377</v>
      </c>
      <c r="Y247" s="48">
        <v>-8888</v>
      </c>
      <c r="Z247" s="14" t="s">
        <v>1576</v>
      </c>
      <c r="AB247" s="44" t="s">
        <v>1071</v>
      </c>
      <c r="AC247" s="14">
        <v>71</v>
      </c>
    </row>
    <row r="248" spans="2:29" ht="12.75">
      <c r="B248" s="34" t="s">
        <v>1030</v>
      </c>
      <c r="F248" s="21" t="s">
        <v>1046</v>
      </c>
      <c r="G248" s="21" t="s">
        <v>1046</v>
      </c>
      <c r="H248" s="14">
        <v>174</v>
      </c>
      <c r="I248" s="40" t="s">
        <v>1575</v>
      </c>
      <c r="J248" s="21" t="s">
        <v>1046</v>
      </c>
      <c r="K248" s="1" t="s">
        <v>1087</v>
      </c>
      <c r="L248" s="2" t="s">
        <v>1222</v>
      </c>
      <c r="N248" s="2" t="s">
        <v>1570</v>
      </c>
      <c r="O248" s="4" t="s">
        <v>1571</v>
      </c>
      <c r="P248" s="2" t="s">
        <v>1070</v>
      </c>
      <c r="Q248" s="23" t="s">
        <v>1161</v>
      </c>
      <c r="R248" s="23" t="s">
        <v>1572</v>
      </c>
      <c r="S248" s="22">
        <v>16</v>
      </c>
      <c r="U248" s="3">
        <v>38.98161</v>
      </c>
      <c r="V248" s="3">
        <v>-117.0394</v>
      </c>
      <c r="Y248" s="48">
        <v>-8888</v>
      </c>
      <c r="Z248" s="14" t="s">
        <v>1576</v>
      </c>
      <c r="AB248" s="44" t="s">
        <v>1071</v>
      </c>
      <c r="AC248" s="14">
        <v>71</v>
      </c>
    </row>
    <row r="249" spans="2:29" ht="12.75">
      <c r="B249" s="34" t="s">
        <v>1030</v>
      </c>
      <c r="F249" s="21" t="s">
        <v>1046</v>
      </c>
      <c r="G249" s="21" t="s">
        <v>1046</v>
      </c>
      <c r="H249" s="14">
        <v>175</v>
      </c>
      <c r="I249" s="40" t="s">
        <v>1575</v>
      </c>
      <c r="J249" s="21" t="s">
        <v>1046</v>
      </c>
      <c r="K249" s="1" t="s">
        <v>1087</v>
      </c>
      <c r="L249" s="2" t="s">
        <v>1222</v>
      </c>
      <c r="N249" s="2" t="s">
        <v>1570</v>
      </c>
      <c r="O249" s="4" t="s">
        <v>1571</v>
      </c>
      <c r="P249" s="2" t="s">
        <v>1070</v>
      </c>
      <c r="Q249" s="23" t="s">
        <v>1161</v>
      </c>
      <c r="R249" s="23" t="s">
        <v>1572</v>
      </c>
      <c r="S249" s="22">
        <v>16</v>
      </c>
      <c r="U249" s="3">
        <v>38.98095</v>
      </c>
      <c r="V249" s="3">
        <v>-117.0397</v>
      </c>
      <c r="Y249" s="48">
        <v>-8888</v>
      </c>
      <c r="Z249" s="14" t="s">
        <v>1576</v>
      </c>
      <c r="AB249" s="44" t="s">
        <v>1071</v>
      </c>
      <c r="AC249" s="14">
        <v>71</v>
      </c>
    </row>
    <row r="250" spans="2:29" ht="12.75">
      <c r="B250" s="34" t="s">
        <v>1030</v>
      </c>
      <c r="F250" s="21" t="s">
        <v>1046</v>
      </c>
      <c r="G250" s="21" t="s">
        <v>1046</v>
      </c>
      <c r="H250" s="14">
        <v>367</v>
      </c>
      <c r="I250" s="40" t="s">
        <v>1583</v>
      </c>
      <c r="J250" s="43" t="s">
        <v>1046</v>
      </c>
      <c r="K250" s="1" t="s">
        <v>1034</v>
      </c>
      <c r="L250" s="2" t="s">
        <v>1250</v>
      </c>
      <c r="N250" s="2" t="s">
        <v>1580</v>
      </c>
      <c r="O250" s="4" t="s">
        <v>1584</v>
      </c>
      <c r="P250" s="2" t="s">
        <v>1323</v>
      </c>
      <c r="Q250" s="23" t="s">
        <v>1410</v>
      </c>
      <c r="R250" s="23" t="s">
        <v>1582</v>
      </c>
      <c r="S250" s="22">
        <v>6</v>
      </c>
      <c r="U250" s="3">
        <v>39.88804</v>
      </c>
      <c r="V250" s="3">
        <v>-114.8988</v>
      </c>
      <c r="Y250" s="48">
        <v>-9999</v>
      </c>
      <c r="Z250" s="14" t="s">
        <v>1585</v>
      </c>
      <c r="AB250" s="44" t="s">
        <v>1071</v>
      </c>
      <c r="AC250" s="14">
        <v>82</v>
      </c>
    </row>
    <row r="251" spans="2:29" ht="12.75">
      <c r="B251" s="34" t="s">
        <v>1030</v>
      </c>
      <c r="F251" s="21" t="s">
        <v>1046</v>
      </c>
      <c r="G251" s="21" t="s">
        <v>1046</v>
      </c>
      <c r="H251" s="14">
        <v>368</v>
      </c>
      <c r="I251" s="40" t="s">
        <v>1583</v>
      </c>
      <c r="J251" s="43" t="s">
        <v>1046</v>
      </c>
      <c r="K251" s="1" t="s">
        <v>1034</v>
      </c>
      <c r="L251" s="2" t="s">
        <v>1250</v>
      </c>
      <c r="N251" s="2" t="s">
        <v>1580</v>
      </c>
      <c r="O251" s="4" t="s">
        <v>1584</v>
      </c>
      <c r="P251" s="2" t="s">
        <v>1323</v>
      </c>
      <c r="Q251" s="23" t="s">
        <v>1410</v>
      </c>
      <c r="R251" s="23" t="s">
        <v>1582</v>
      </c>
      <c r="S251" s="22">
        <v>6</v>
      </c>
      <c r="U251" s="3">
        <v>39.88668</v>
      </c>
      <c r="V251" s="3">
        <v>-114.8983</v>
      </c>
      <c r="Y251" s="48">
        <v>-9999</v>
      </c>
      <c r="Z251" s="14" t="s">
        <v>1585</v>
      </c>
      <c r="AB251" s="44" t="s">
        <v>1071</v>
      </c>
      <c r="AC251" s="14">
        <v>82</v>
      </c>
    </row>
    <row r="252" spans="2:28" ht="12.75">
      <c r="B252" s="34" t="s">
        <v>1189</v>
      </c>
      <c r="F252" s="21" t="s">
        <v>1046</v>
      </c>
      <c r="G252" s="21" t="s">
        <v>1046</v>
      </c>
      <c r="H252" s="14" t="s">
        <v>1046</v>
      </c>
      <c r="I252" s="40">
        <v>285</v>
      </c>
      <c r="J252" s="42">
        <v>287</v>
      </c>
      <c r="K252" s="1" t="s">
        <v>1034</v>
      </c>
      <c r="L252" s="2" t="s">
        <v>1579</v>
      </c>
      <c r="N252" s="2" t="s">
        <v>1580</v>
      </c>
      <c r="O252" s="4" t="s">
        <v>1581</v>
      </c>
      <c r="P252" s="2" t="s">
        <v>1323</v>
      </c>
      <c r="Q252" s="24" t="s">
        <v>1410</v>
      </c>
      <c r="R252" s="24" t="s">
        <v>1582</v>
      </c>
      <c r="S252" s="25" t="s">
        <v>1196</v>
      </c>
      <c r="T252"/>
      <c r="U252" s="3">
        <v>39.895</v>
      </c>
      <c r="V252" s="3">
        <v>-114.89083</v>
      </c>
      <c r="Y252" s="12">
        <v>61</v>
      </c>
      <c r="AB252" s="8" t="s">
        <v>1063</v>
      </c>
    </row>
    <row r="253" spans="2:29" ht="12.75">
      <c r="B253" s="34" t="s">
        <v>1030</v>
      </c>
      <c r="F253" s="21" t="s">
        <v>1046</v>
      </c>
      <c r="G253" s="21" t="s">
        <v>1046</v>
      </c>
      <c r="H253" s="14">
        <v>778</v>
      </c>
      <c r="I253" s="40" t="s">
        <v>1586</v>
      </c>
      <c r="J253" s="42" t="s">
        <v>1046</v>
      </c>
      <c r="K253" s="1" t="s">
        <v>1034</v>
      </c>
      <c r="L253" s="2" t="s">
        <v>1099</v>
      </c>
      <c r="N253" s="2" t="s">
        <v>1587</v>
      </c>
      <c r="O253" s="4" t="s">
        <v>1588</v>
      </c>
      <c r="P253" s="2" t="s">
        <v>1244</v>
      </c>
      <c r="Q253" s="23" t="s">
        <v>1432</v>
      </c>
      <c r="R253" s="23" t="s">
        <v>1589</v>
      </c>
      <c r="S253" s="22">
        <v>28</v>
      </c>
      <c r="U253" s="3">
        <v>40.1871</v>
      </c>
      <c r="V253" s="3">
        <v>-116.7901</v>
      </c>
      <c r="Y253" s="48">
        <v>-9999</v>
      </c>
      <c r="Z253" s="14" t="s">
        <v>1219</v>
      </c>
      <c r="AB253" s="44" t="s">
        <v>1071</v>
      </c>
      <c r="AC253" s="14">
        <v>90</v>
      </c>
    </row>
    <row r="254" spans="2:29" ht="12.75">
      <c r="B254" s="34" t="s">
        <v>1030</v>
      </c>
      <c r="F254" s="21" t="s">
        <v>1046</v>
      </c>
      <c r="G254" s="21" t="s">
        <v>1046</v>
      </c>
      <c r="H254" s="14">
        <v>779</v>
      </c>
      <c r="I254" s="40" t="s">
        <v>1586</v>
      </c>
      <c r="J254" s="42" t="s">
        <v>1046</v>
      </c>
      <c r="K254" s="1" t="s">
        <v>1034</v>
      </c>
      <c r="L254" s="2" t="s">
        <v>1099</v>
      </c>
      <c r="N254" s="2" t="s">
        <v>1587</v>
      </c>
      <c r="O254" s="4" t="s">
        <v>1588</v>
      </c>
      <c r="P254" s="2" t="s">
        <v>1244</v>
      </c>
      <c r="Q254" s="23" t="s">
        <v>1432</v>
      </c>
      <c r="R254" s="23" t="s">
        <v>1589</v>
      </c>
      <c r="S254" s="22">
        <v>28</v>
      </c>
      <c r="U254" s="3">
        <v>40.1886</v>
      </c>
      <c r="V254" s="3">
        <v>-116.7913</v>
      </c>
      <c r="Y254" s="48">
        <v>-9999</v>
      </c>
      <c r="Z254" s="14" t="s">
        <v>1219</v>
      </c>
      <c r="AB254" s="44" t="s">
        <v>1071</v>
      </c>
      <c r="AC254" s="14">
        <v>90</v>
      </c>
    </row>
    <row r="255" spans="2:29" ht="12.75">
      <c r="B255" s="34" t="s">
        <v>1030</v>
      </c>
      <c r="F255" s="21">
        <v>74682</v>
      </c>
      <c r="G255" s="21" t="s">
        <v>1046</v>
      </c>
      <c r="H255" s="14">
        <v>780</v>
      </c>
      <c r="I255" s="40" t="s">
        <v>1586</v>
      </c>
      <c r="J255" s="42">
        <v>186</v>
      </c>
      <c r="K255" s="1" t="s">
        <v>1087</v>
      </c>
      <c r="L255" s="2" t="s">
        <v>1587</v>
      </c>
      <c r="N255" s="2" t="s">
        <v>1587</v>
      </c>
      <c r="O255" s="4" t="s">
        <v>1588</v>
      </c>
      <c r="P255" s="2" t="s">
        <v>1244</v>
      </c>
      <c r="Q255" s="23" t="s">
        <v>1432</v>
      </c>
      <c r="R255" s="23" t="s">
        <v>1589</v>
      </c>
      <c r="S255" s="22">
        <v>28</v>
      </c>
      <c r="T255" s="8" t="s">
        <v>1226</v>
      </c>
      <c r="U255" s="3">
        <v>40.18705</v>
      </c>
      <c r="V255" s="3">
        <v>-116.8044</v>
      </c>
      <c r="Y255" s="11">
        <v>22.2</v>
      </c>
      <c r="Z255" s="4" t="s">
        <v>1042</v>
      </c>
      <c r="AA255" s="14" t="s">
        <v>1054</v>
      </c>
      <c r="AB255" s="8" t="s">
        <v>1590</v>
      </c>
      <c r="AC255" s="14">
        <v>90</v>
      </c>
    </row>
    <row r="256" spans="2:28" ht="12.75">
      <c r="B256" s="14" t="s">
        <v>1591</v>
      </c>
      <c r="F256" s="21" t="s">
        <v>1046</v>
      </c>
      <c r="G256" s="21" t="s">
        <v>1046</v>
      </c>
      <c r="H256" s="14" t="s">
        <v>1046</v>
      </c>
      <c r="I256" s="40" t="s">
        <v>1046</v>
      </c>
      <c r="J256" s="42">
        <v>386</v>
      </c>
      <c r="K256" s="1" t="s">
        <v>1034</v>
      </c>
      <c r="L256" s="2" t="s">
        <v>1592</v>
      </c>
      <c r="N256" s="2" t="s">
        <v>1593</v>
      </c>
      <c r="O256" s="4" t="s">
        <v>1594</v>
      </c>
      <c r="P256" s="2" t="s">
        <v>1070</v>
      </c>
      <c r="Q256" s="24" t="s">
        <v>1595</v>
      </c>
      <c r="R256" s="24" t="s">
        <v>1596</v>
      </c>
      <c r="S256" s="22">
        <v>22</v>
      </c>
      <c r="T256"/>
      <c r="U256" s="3">
        <v>37.22444</v>
      </c>
      <c r="V256" s="3">
        <v>-116.05806</v>
      </c>
      <c r="Y256" s="12">
        <v>41.5</v>
      </c>
      <c r="AB256" s="8" t="s">
        <v>1063</v>
      </c>
    </row>
    <row r="257" spans="2:29" ht="12.75">
      <c r="B257" t="s">
        <v>1044</v>
      </c>
      <c r="F257" s="21" t="s">
        <v>1597</v>
      </c>
      <c r="G257" s="21" t="s">
        <v>1598</v>
      </c>
      <c r="H257" s="14" t="s">
        <v>1046</v>
      </c>
      <c r="I257" s="40">
        <v>239</v>
      </c>
      <c r="J257" s="42">
        <v>119</v>
      </c>
      <c r="K257" s="1" t="s">
        <v>1057</v>
      </c>
      <c r="L257" s="2" t="s">
        <v>1599</v>
      </c>
      <c r="N257" s="2" t="s">
        <v>1600</v>
      </c>
      <c r="O257" s="28" t="s">
        <v>1601</v>
      </c>
      <c r="P257" s="2" t="s">
        <v>1658</v>
      </c>
      <c r="Q257" s="24" t="s">
        <v>1523</v>
      </c>
      <c r="R257" s="24" t="s">
        <v>1602</v>
      </c>
      <c r="S257" s="25" t="s">
        <v>1603</v>
      </c>
      <c r="T257" s="8" t="s">
        <v>1155</v>
      </c>
      <c r="U257" s="3">
        <v>40.24421</v>
      </c>
      <c r="V257" s="3">
        <v>-118.3845</v>
      </c>
      <c r="Y257" s="12">
        <f>60</f>
        <v>60</v>
      </c>
      <c r="Z257" s="28" t="s">
        <v>1390</v>
      </c>
      <c r="AA257" s="28"/>
      <c r="AB257" s="8" t="s">
        <v>1604</v>
      </c>
      <c r="AC257" s="15">
        <v>87</v>
      </c>
    </row>
    <row r="258" spans="2:29" ht="12.75">
      <c r="B258" s="34" t="s">
        <v>1030</v>
      </c>
      <c r="F258" s="21" t="s">
        <v>1609</v>
      </c>
      <c r="G258" s="21" t="s">
        <v>1610</v>
      </c>
      <c r="H258" s="14">
        <v>441</v>
      </c>
      <c r="I258" s="40" t="s">
        <v>1611</v>
      </c>
      <c r="J258" s="42">
        <v>190</v>
      </c>
      <c r="K258" s="1" t="s">
        <v>1087</v>
      </c>
      <c r="L258" s="2" t="s">
        <v>1605</v>
      </c>
      <c r="N258" s="2" t="s">
        <v>1606</v>
      </c>
      <c r="O258" s="4" t="s">
        <v>1607</v>
      </c>
      <c r="P258" s="2" t="s">
        <v>1323</v>
      </c>
      <c r="Q258" s="23" t="s">
        <v>1608</v>
      </c>
      <c r="R258" s="23" t="s">
        <v>1332</v>
      </c>
      <c r="S258" s="22">
        <v>33</v>
      </c>
      <c r="U258" s="3">
        <v>40.08538</v>
      </c>
      <c r="V258" s="3">
        <v>-114.644</v>
      </c>
      <c r="Y258" s="11">
        <v>33</v>
      </c>
      <c r="Z258" s="14" t="s">
        <v>1042</v>
      </c>
      <c r="AB258" s="45" t="s">
        <v>1008</v>
      </c>
      <c r="AC258" s="14">
        <v>82</v>
      </c>
    </row>
    <row r="259" spans="2:28" ht="12.75">
      <c r="B259" s="34" t="s">
        <v>1189</v>
      </c>
      <c r="F259" s="21" t="s">
        <v>1046</v>
      </c>
      <c r="G259" s="21" t="s">
        <v>1046</v>
      </c>
      <c r="H259" s="14" t="s">
        <v>1046</v>
      </c>
      <c r="I259" s="40">
        <v>282</v>
      </c>
      <c r="J259" s="42">
        <v>190</v>
      </c>
      <c r="K259" s="1" t="s">
        <v>1087</v>
      </c>
      <c r="L259" s="2" t="s">
        <v>1605</v>
      </c>
      <c r="N259" s="2" t="s">
        <v>1606</v>
      </c>
      <c r="O259" s="4" t="s">
        <v>1607</v>
      </c>
      <c r="P259" s="2" t="s">
        <v>1323</v>
      </c>
      <c r="Q259" s="24" t="s">
        <v>1608</v>
      </c>
      <c r="R259" s="24" t="s">
        <v>1332</v>
      </c>
      <c r="S259" s="25" t="s">
        <v>1603</v>
      </c>
      <c r="T259"/>
      <c r="U259" s="3">
        <v>40.0835</v>
      </c>
      <c r="V259" s="3">
        <v>-114.63433</v>
      </c>
      <c r="Y259" s="12">
        <f>22</f>
        <v>22</v>
      </c>
      <c r="AB259" s="8" t="s">
        <v>1235</v>
      </c>
    </row>
    <row r="260" spans="2:29" ht="12.75">
      <c r="B260" s="34" t="s">
        <v>1030</v>
      </c>
      <c r="F260" s="21">
        <v>74434</v>
      </c>
      <c r="G260" s="21" t="s">
        <v>1046</v>
      </c>
      <c r="H260" s="14">
        <v>965</v>
      </c>
      <c r="I260" s="40" t="s">
        <v>1612</v>
      </c>
      <c r="J260" s="42">
        <v>215</v>
      </c>
      <c r="K260" s="1" t="s">
        <v>1057</v>
      </c>
      <c r="L260" s="2" t="s">
        <v>1613</v>
      </c>
      <c r="N260" s="2" t="s">
        <v>1614</v>
      </c>
      <c r="O260" s="4" t="s">
        <v>1615</v>
      </c>
      <c r="P260" s="2" t="s">
        <v>1305</v>
      </c>
      <c r="Q260" s="23" t="s">
        <v>1536</v>
      </c>
      <c r="R260" s="23" t="s">
        <v>1616</v>
      </c>
      <c r="S260" s="22">
        <v>32</v>
      </c>
      <c r="T260" s="8" t="s">
        <v>1109</v>
      </c>
      <c r="U260" s="3">
        <v>39.29058</v>
      </c>
      <c r="V260" s="3">
        <v>-119.6482</v>
      </c>
      <c r="Y260" s="12">
        <f>76.7</f>
        <v>76.7</v>
      </c>
      <c r="Z260" s="14" t="s">
        <v>1042</v>
      </c>
      <c r="AA260" s="14" t="s">
        <v>1106</v>
      </c>
      <c r="AB260" s="8" t="s">
        <v>1617</v>
      </c>
      <c r="AC260" s="14">
        <v>82</v>
      </c>
    </row>
    <row r="261" spans="2:29" ht="12.75">
      <c r="B261" s="34" t="s">
        <v>1030</v>
      </c>
      <c r="F261" s="21" t="s">
        <v>1046</v>
      </c>
      <c r="G261" s="21" t="s">
        <v>1046</v>
      </c>
      <c r="H261" s="14">
        <v>966</v>
      </c>
      <c r="I261" s="40" t="s">
        <v>1612</v>
      </c>
      <c r="J261" s="42" t="s">
        <v>1046</v>
      </c>
      <c r="K261" s="1" t="s">
        <v>1057</v>
      </c>
      <c r="L261" s="2" t="s">
        <v>1618</v>
      </c>
      <c r="N261" s="2" t="s">
        <v>1614</v>
      </c>
      <c r="O261" s="4" t="s">
        <v>1615</v>
      </c>
      <c r="P261" s="2" t="s">
        <v>1305</v>
      </c>
      <c r="Q261" s="23" t="s">
        <v>1536</v>
      </c>
      <c r="R261" s="23" t="s">
        <v>1616</v>
      </c>
      <c r="S261" s="22">
        <v>29</v>
      </c>
      <c r="U261" s="3">
        <v>39.31407</v>
      </c>
      <c r="V261" s="3">
        <v>-119.6452</v>
      </c>
      <c r="Y261" s="48">
        <v>-9999</v>
      </c>
      <c r="Z261" s="14" t="s">
        <v>1042</v>
      </c>
      <c r="AA261" s="14" t="s">
        <v>1054</v>
      </c>
      <c r="AB261" s="44" t="s">
        <v>1071</v>
      </c>
      <c r="AC261" s="14">
        <v>82</v>
      </c>
    </row>
    <row r="262" spans="2:29" ht="12.75">
      <c r="B262" s="34" t="s">
        <v>1030</v>
      </c>
      <c r="F262" s="21" t="s">
        <v>1046</v>
      </c>
      <c r="G262" s="21" t="s">
        <v>1046</v>
      </c>
      <c r="H262" s="14">
        <v>967</v>
      </c>
      <c r="I262" s="40" t="s">
        <v>1612</v>
      </c>
      <c r="J262" s="42" t="s">
        <v>1046</v>
      </c>
      <c r="K262" s="1" t="s">
        <v>1057</v>
      </c>
      <c r="L262" s="2" t="s">
        <v>1619</v>
      </c>
      <c r="N262" s="2" t="s">
        <v>1614</v>
      </c>
      <c r="O262" s="4" t="s">
        <v>1615</v>
      </c>
      <c r="P262" s="2" t="s">
        <v>1305</v>
      </c>
      <c r="Q262" s="23" t="s">
        <v>1536</v>
      </c>
      <c r="R262" s="23" t="s">
        <v>1616</v>
      </c>
      <c r="S262" s="22">
        <v>29</v>
      </c>
      <c r="U262" s="3">
        <v>39.31102</v>
      </c>
      <c r="V262" s="3">
        <v>-119.6431</v>
      </c>
      <c r="Y262" s="48">
        <v>-9999</v>
      </c>
      <c r="Z262" s="14" t="s">
        <v>1042</v>
      </c>
      <c r="AA262" s="14" t="s">
        <v>1054</v>
      </c>
      <c r="AB262" s="8" t="s">
        <v>1125</v>
      </c>
      <c r="AC262" s="14">
        <v>82</v>
      </c>
    </row>
    <row r="263" spans="2:29" ht="12.75">
      <c r="B263" s="34" t="s">
        <v>1030</v>
      </c>
      <c r="F263" s="21" t="s">
        <v>1046</v>
      </c>
      <c r="G263" s="21" t="s">
        <v>1046</v>
      </c>
      <c r="H263" s="14">
        <v>968</v>
      </c>
      <c r="I263" s="40" t="s">
        <v>1612</v>
      </c>
      <c r="J263" s="42" t="s">
        <v>1046</v>
      </c>
      <c r="K263" s="1" t="s">
        <v>1057</v>
      </c>
      <c r="L263" s="2" t="s">
        <v>1620</v>
      </c>
      <c r="N263" s="2" t="s">
        <v>1614</v>
      </c>
      <c r="O263" s="4" t="s">
        <v>1615</v>
      </c>
      <c r="P263" s="2" t="s">
        <v>1305</v>
      </c>
      <c r="Q263" s="23" t="s">
        <v>1536</v>
      </c>
      <c r="R263" s="23" t="s">
        <v>1616</v>
      </c>
      <c r="S263" s="22">
        <v>29</v>
      </c>
      <c r="U263" s="3">
        <v>39.30504</v>
      </c>
      <c r="V263" s="3">
        <v>-119.6491</v>
      </c>
      <c r="Y263" s="48">
        <v>-9999</v>
      </c>
      <c r="Z263" s="14" t="s">
        <v>1042</v>
      </c>
      <c r="AA263" s="14" t="s">
        <v>1054</v>
      </c>
      <c r="AB263" s="44" t="s">
        <v>1071</v>
      </c>
      <c r="AC263" s="14">
        <v>82</v>
      </c>
    </row>
    <row r="264" spans="2:29" ht="12.75">
      <c r="B264" s="34" t="s">
        <v>1030</v>
      </c>
      <c r="F264" s="21" t="s">
        <v>1046</v>
      </c>
      <c r="G264" s="21" t="s">
        <v>1046</v>
      </c>
      <c r="H264" s="14">
        <v>969</v>
      </c>
      <c r="I264" s="40" t="s">
        <v>1612</v>
      </c>
      <c r="J264" s="42" t="s">
        <v>1046</v>
      </c>
      <c r="K264" s="1" t="s">
        <v>1057</v>
      </c>
      <c r="L264" s="2" t="s">
        <v>1621</v>
      </c>
      <c r="N264" s="2" t="s">
        <v>1614</v>
      </c>
      <c r="O264" s="4" t="s">
        <v>1615</v>
      </c>
      <c r="P264" s="2" t="s">
        <v>1305</v>
      </c>
      <c r="Q264" s="23" t="s">
        <v>1536</v>
      </c>
      <c r="R264" s="23" t="s">
        <v>1616</v>
      </c>
      <c r="S264" s="22">
        <v>32</v>
      </c>
      <c r="U264" s="3">
        <v>39.30241</v>
      </c>
      <c r="V264" s="3">
        <v>-119.6497</v>
      </c>
      <c r="Y264" s="48">
        <v>-9999</v>
      </c>
      <c r="Z264" s="14" t="s">
        <v>1042</v>
      </c>
      <c r="AA264" s="14" t="s">
        <v>1054</v>
      </c>
      <c r="AB264" s="35" t="s">
        <v>1622</v>
      </c>
      <c r="AC264" s="14">
        <v>82</v>
      </c>
    </row>
    <row r="265" spans="2:29" ht="12.75">
      <c r="B265" s="34" t="s">
        <v>1030</v>
      </c>
      <c r="F265" s="21" t="s">
        <v>1046</v>
      </c>
      <c r="G265" s="21" t="s">
        <v>1046</v>
      </c>
      <c r="H265" s="14">
        <v>970</v>
      </c>
      <c r="I265" s="40" t="s">
        <v>1612</v>
      </c>
      <c r="J265" s="42" t="s">
        <v>1046</v>
      </c>
      <c r="K265" s="1" t="s">
        <v>1057</v>
      </c>
      <c r="L265" s="2" t="s">
        <v>1623</v>
      </c>
      <c r="N265" s="2" t="s">
        <v>1614</v>
      </c>
      <c r="O265" s="4" t="s">
        <v>1615</v>
      </c>
      <c r="P265" s="2" t="s">
        <v>1305</v>
      </c>
      <c r="Q265" s="23" t="s">
        <v>1536</v>
      </c>
      <c r="R265" s="23" t="s">
        <v>1616</v>
      </c>
      <c r="S265" s="22">
        <v>29</v>
      </c>
      <c r="U265" s="3">
        <v>39.30795</v>
      </c>
      <c r="V265" s="3">
        <v>-119.6487</v>
      </c>
      <c r="Y265" s="48">
        <v>-9999</v>
      </c>
      <c r="Z265" s="14" t="s">
        <v>1042</v>
      </c>
      <c r="AB265" s="35" t="s">
        <v>1622</v>
      </c>
      <c r="AC265" s="14">
        <v>82</v>
      </c>
    </row>
    <row r="266" spans="2:29" ht="12.75">
      <c r="B266" t="s">
        <v>1044</v>
      </c>
      <c r="C266" t="s">
        <v>1624</v>
      </c>
      <c r="F266" s="21">
        <v>927</v>
      </c>
      <c r="G266" s="21">
        <v>70185</v>
      </c>
      <c r="H266" s="14" t="s">
        <v>1046</v>
      </c>
      <c r="I266" s="40">
        <v>109</v>
      </c>
      <c r="J266" s="42">
        <v>42</v>
      </c>
      <c r="K266" s="1" t="s">
        <v>1057</v>
      </c>
      <c r="L266" s="4" t="s">
        <v>1625</v>
      </c>
      <c r="M266" s="4"/>
      <c r="N266" s="2" t="s">
        <v>1626</v>
      </c>
      <c r="O266" s="4" t="s">
        <v>1627</v>
      </c>
      <c r="P266" s="2" t="s">
        <v>1344</v>
      </c>
      <c r="Q266" s="24" t="s">
        <v>1628</v>
      </c>
      <c r="R266" s="24" t="s">
        <v>1346</v>
      </c>
      <c r="S266" s="25">
        <v>33</v>
      </c>
      <c r="T266"/>
      <c r="U266" s="3">
        <v>41.91667</v>
      </c>
      <c r="V266" s="3">
        <v>-117.8</v>
      </c>
      <c r="Y266" s="12">
        <f>53</f>
        <v>53</v>
      </c>
      <c r="Z266" s="14" t="s">
        <v>1629</v>
      </c>
      <c r="AA266" s="14" t="s">
        <v>1054</v>
      </c>
      <c r="AB266" s="8" t="s">
        <v>1043</v>
      </c>
      <c r="AC266" s="14">
        <v>91</v>
      </c>
    </row>
    <row r="267" spans="2:28" ht="12.75">
      <c r="B267" t="s">
        <v>1044</v>
      </c>
      <c r="C267" s="4" t="s">
        <v>1045</v>
      </c>
      <c r="D267" s="4"/>
      <c r="F267" s="27">
        <v>928</v>
      </c>
      <c r="G267" s="27">
        <v>70186</v>
      </c>
      <c r="H267" s="14" t="s">
        <v>1046</v>
      </c>
      <c r="I267" s="19" t="s">
        <v>1630</v>
      </c>
      <c r="J267" s="42" t="s">
        <v>1046</v>
      </c>
      <c r="K267" s="1" t="s">
        <v>1057</v>
      </c>
      <c r="L267" s="6" t="s">
        <v>1631</v>
      </c>
      <c r="N267" s="2" t="s">
        <v>1626</v>
      </c>
      <c r="O267" s="28" t="s">
        <v>1627</v>
      </c>
      <c r="P267" s="2" t="s">
        <v>1344</v>
      </c>
      <c r="Q267" s="23" t="s">
        <v>1628</v>
      </c>
      <c r="R267" s="23" t="s">
        <v>1346</v>
      </c>
      <c r="S267" s="22">
        <v>33</v>
      </c>
      <c r="U267" s="3">
        <v>41.90805</v>
      </c>
      <c r="V267" s="3">
        <v>-117.8161</v>
      </c>
      <c r="Y267" s="13">
        <v>56</v>
      </c>
      <c r="Z267" s="30" t="s">
        <v>1632</v>
      </c>
      <c r="AA267" s="31"/>
      <c r="AB267" s="46" t="s">
        <v>1008</v>
      </c>
    </row>
    <row r="268" spans="2:28" ht="12.75">
      <c r="B268" t="s">
        <v>1044</v>
      </c>
      <c r="C268" s="4" t="s">
        <v>1045</v>
      </c>
      <c r="D268" s="4"/>
      <c r="F268" s="27">
        <v>927</v>
      </c>
      <c r="G268" s="27">
        <v>70185</v>
      </c>
      <c r="H268" s="14" t="s">
        <v>1046</v>
      </c>
      <c r="I268" s="19" t="s">
        <v>1630</v>
      </c>
      <c r="J268" s="42" t="s">
        <v>1046</v>
      </c>
      <c r="K268" s="1" t="s">
        <v>1057</v>
      </c>
      <c r="L268" s="6" t="s">
        <v>1627</v>
      </c>
      <c r="N268" s="2" t="s">
        <v>1626</v>
      </c>
      <c r="O268" s="28" t="s">
        <v>1627</v>
      </c>
      <c r="P268" s="2" t="s">
        <v>1344</v>
      </c>
      <c r="Q268" s="23" t="s">
        <v>1628</v>
      </c>
      <c r="R268" s="23" t="s">
        <v>1346</v>
      </c>
      <c r="S268" s="22">
        <v>33</v>
      </c>
      <c r="U268" s="3">
        <v>41.90984</v>
      </c>
      <c r="V268" s="3">
        <v>-117.814</v>
      </c>
      <c r="Y268" s="48">
        <v>-9999</v>
      </c>
      <c r="Z268" s="30" t="s">
        <v>1633</v>
      </c>
      <c r="AA268" s="31"/>
      <c r="AB268" s="46" t="s">
        <v>1008</v>
      </c>
    </row>
    <row r="269" spans="2:28" ht="12.75">
      <c r="B269" t="s">
        <v>1044</v>
      </c>
      <c r="C269" s="4" t="s">
        <v>1045</v>
      </c>
      <c r="D269" s="4"/>
      <c r="F269" s="27">
        <v>926</v>
      </c>
      <c r="G269" s="27">
        <v>70180</v>
      </c>
      <c r="H269" s="14" t="s">
        <v>1046</v>
      </c>
      <c r="I269" s="19" t="s">
        <v>1630</v>
      </c>
      <c r="J269" s="42" t="s">
        <v>1046</v>
      </c>
      <c r="K269" s="1" t="s">
        <v>1057</v>
      </c>
      <c r="L269" s="6" t="s">
        <v>1625</v>
      </c>
      <c r="N269" s="2" t="s">
        <v>1626</v>
      </c>
      <c r="O269" s="28" t="s">
        <v>1627</v>
      </c>
      <c r="P269" s="2" t="s">
        <v>1344</v>
      </c>
      <c r="Q269" s="23" t="s">
        <v>1628</v>
      </c>
      <c r="R269" s="23" t="s">
        <v>1346</v>
      </c>
      <c r="S269" s="22">
        <v>28</v>
      </c>
      <c r="U269" s="3">
        <v>41.91879</v>
      </c>
      <c r="V269" s="3">
        <v>-117.8205</v>
      </c>
      <c r="Y269" s="13">
        <v>53</v>
      </c>
      <c r="Z269" s="30" t="s">
        <v>1634</v>
      </c>
      <c r="AA269" s="31"/>
      <c r="AB269" s="46" t="s">
        <v>1008</v>
      </c>
    </row>
    <row r="270" spans="2:28" ht="12.75">
      <c r="B270" t="s">
        <v>1044</v>
      </c>
      <c r="C270" s="4" t="s">
        <v>1045</v>
      </c>
      <c r="D270" s="4"/>
      <c r="F270" s="27">
        <v>74047</v>
      </c>
      <c r="G270" s="27">
        <v>70181</v>
      </c>
      <c r="H270" s="14" t="s">
        <v>1046</v>
      </c>
      <c r="I270" s="19" t="s">
        <v>1630</v>
      </c>
      <c r="J270" s="42" t="s">
        <v>1046</v>
      </c>
      <c r="K270" s="1" t="s">
        <v>1057</v>
      </c>
      <c r="L270" s="6" t="s">
        <v>1635</v>
      </c>
      <c r="N270" s="2" t="s">
        <v>1626</v>
      </c>
      <c r="O270" s="28" t="s">
        <v>1627</v>
      </c>
      <c r="P270" s="2" t="s">
        <v>1344</v>
      </c>
      <c r="Q270" s="23" t="s">
        <v>1628</v>
      </c>
      <c r="R270" s="23" t="s">
        <v>1346</v>
      </c>
      <c r="S270" s="22">
        <v>28</v>
      </c>
      <c r="U270" s="3">
        <v>41.9225</v>
      </c>
      <c r="V270" s="3">
        <v>-117.8166</v>
      </c>
      <c r="Y270" s="13">
        <v>51.7</v>
      </c>
      <c r="Z270" s="30" t="s">
        <v>1632</v>
      </c>
      <c r="AA270" s="31"/>
      <c r="AB270" s="46" t="s">
        <v>1008</v>
      </c>
    </row>
    <row r="271" spans="2:28" ht="12.75">
      <c r="B271" t="s">
        <v>1044</v>
      </c>
      <c r="C271" s="4" t="s">
        <v>1045</v>
      </c>
      <c r="D271" s="4"/>
      <c r="F271" s="27">
        <v>74046</v>
      </c>
      <c r="G271" s="27">
        <v>70183</v>
      </c>
      <c r="H271" s="14" t="s">
        <v>1046</v>
      </c>
      <c r="I271" s="19" t="s">
        <v>1630</v>
      </c>
      <c r="J271" s="42" t="s">
        <v>1046</v>
      </c>
      <c r="K271" s="1" t="s">
        <v>1057</v>
      </c>
      <c r="L271" s="6" t="s">
        <v>1636</v>
      </c>
      <c r="N271" s="2" t="s">
        <v>1626</v>
      </c>
      <c r="O271" s="28" t="s">
        <v>1627</v>
      </c>
      <c r="P271" s="2" t="s">
        <v>1344</v>
      </c>
      <c r="Q271" s="23" t="s">
        <v>1628</v>
      </c>
      <c r="R271" s="23" t="s">
        <v>1346</v>
      </c>
      <c r="S271" s="22">
        <v>28</v>
      </c>
      <c r="U271" s="3">
        <v>41.9225</v>
      </c>
      <c r="V271" s="3">
        <v>-117.8166</v>
      </c>
      <c r="Y271" s="13">
        <v>59</v>
      </c>
      <c r="Z271" s="30" t="s">
        <v>1632</v>
      </c>
      <c r="AA271" s="31"/>
      <c r="AB271" s="46" t="s">
        <v>1008</v>
      </c>
    </row>
    <row r="272" spans="2:28" ht="12.75">
      <c r="B272" t="s">
        <v>1044</v>
      </c>
      <c r="C272" s="4" t="s">
        <v>1045</v>
      </c>
      <c r="D272" s="4"/>
      <c r="F272" s="27">
        <v>74158</v>
      </c>
      <c r="G272" s="27">
        <v>70182</v>
      </c>
      <c r="H272" s="14" t="s">
        <v>1046</v>
      </c>
      <c r="I272" s="19" t="s">
        <v>1630</v>
      </c>
      <c r="J272" s="42" t="s">
        <v>1046</v>
      </c>
      <c r="K272" s="1" t="s">
        <v>1057</v>
      </c>
      <c r="L272" s="6" t="s">
        <v>1637</v>
      </c>
      <c r="N272" s="2" t="s">
        <v>1626</v>
      </c>
      <c r="O272" s="28" t="s">
        <v>1627</v>
      </c>
      <c r="P272" s="2" t="s">
        <v>1344</v>
      </c>
      <c r="Q272" s="23" t="s">
        <v>1628</v>
      </c>
      <c r="R272" s="23" t="s">
        <v>1346</v>
      </c>
      <c r="S272" s="22">
        <v>28</v>
      </c>
      <c r="U272" s="3">
        <v>41.9225</v>
      </c>
      <c r="V272" s="3">
        <v>-117.8166</v>
      </c>
      <c r="Y272" s="13">
        <v>60</v>
      </c>
      <c r="Z272" s="30" t="s">
        <v>1632</v>
      </c>
      <c r="AA272" s="31"/>
      <c r="AB272" s="46" t="s">
        <v>1008</v>
      </c>
    </row>
    <row r="273" spans="2:28" ht="12.75">
      <c r="B273" t="s">
        <v>1044</v>
      </c>
      <c r="C273" s="4" t="s">
        <v>1045</v>
      </c>
      <c r="D273" s="4"/>
      <c r="F273" s="27">
        <v>74050</v>
      </c>
      <c r="G273" s="27">
        <v>70184</v>
      </c>
      <c r="H273" s="14" t="s">
        <v>1046</v>
      </c>
      <c r="I273" s="19" t="s">
        <v>1630</v>
      </c>
      <c r="J273" s="42" t="s">
        <v>1046</v>
      </c>
      <c r="K273" s="1" t="s">
        <v>1057</v>
      </c>
      <c r="L273" s="6" t="s">
        <v>1638</v>
      </c>
      <c r="N273" s="2" t="s">
        <v>1626</v>
      </c>
      <c r="O273" s="28" t="s">
        <v>1627</v>
      </c>
      <c r="P273" s="2" t="s">
        <v>1344</v>
      </c>
      <c r="Q273" s="23" t="s">
        <v>1628</v>
      </c>
      <c r="R273" s="23" t="s">
        <v>1346</v>
      </c>
      <c r="S273" s="22">
        <v>28</v>
      </c>
      <c r="U273" s="3">
        <v>41.92787</v>
      </c>
      <c r="V273" s="3">
        <v>-117.8141</v>
      </c>
      <c r="Y273" s="13">
        <v>47.8</v>
      </c>
      <c r="Z273" s="30" t="s">
        <v>1633</v>
      </c>
      <c r="AA273" s="31"/>
      <c r="AB273" s="46" t="s">
        <v>1008</v>
      </c>
    </row>
    <row r="274" spans="2:29" ht="12.75">
      <c r="B274" s="34" t="s">
        <v>1639</v>
      </c>
      <c r="F274" s="21" t="s">
        <v>1046</v>
      </c>
      <c r="G274" s="21" t="s">
        <v>1046</v>
      </c>
      <c r="H274" s="14" t="s">
        <v>1046</v>
      </c>
      <c r="I274" s="40">
        <v>109</v>
      </c>
      <c r="J274" s="42">
        <v>43</v>
      </c>
      <c r="K274" s="1" t="s">
        <v>1047</v>
      </c>
      <c r="L274" s="4" t="s">
        <v>1640</v>
      </c>
      <c r="M274" s="4"/>
      <c r="N274" s="2" t="s">
        <v>1626</v>
      </c>
      <c r="O274" s="4" t="s">
        <v>1627</v>
      </c>
      <c r="P274" s="2" t="s">
        <v>1344</v>
      </c>
      <c r="Q274" s="24" t="s">
        <v>1628</v>
      </c>
      <c r="R274" s="24" t="s">
        <v>1346</v>
      </c>
      <c r="S274" s="25" t="s">
        <v>1438</v>
      </c>
      <c r="T274" s="8" t="s">
        <v>1641</v>
      </c>
      <c r="U274" s="3">
        <v>41.94778</v>
      </c>
      <c r="V274" s="3">
        <v>-117.76778</v>
      </c>
      <c r="Y274" s="12">
        <v>26.5</v>
      </c>
      <c r="Z274"/>
      <c r="AA274"/>
      <c r="AB274" s="8" t="s">
        <v>1063</v>
      </c>
      <c r="AC274"/>
    </row>
    <row r="275" spans="2:29" ht="12.75">
      <c r="B275" s="34" t="s">
        <v>1030</v>
      </c>
      <c r="F275" s="21">
        <v>74743</v>
      </c>
      <c r="G275" s="21" t="s">
        <v>1046</v>
      </c>
      <c r="H275" s="14">
        <v>621</v>
      </c>
      <c r="I275" s="40" t="s">
        <v>1630</v>
      </c>
      <c r="J275" s="42">
        <v>44</v>
      </c>
      <c r="K275" s="1" t="s">
        <v>1047</v>
      </c>
      <c r="L275" s="2" t="s">
        <v>1642</v>
      </c>
      <c r="N275" s="2" t="s">
        <v>1626</v>
      </c>
      <c r="O275" s="4" t="s">
        <v>1643</v>
      </c>
      <c r="P275" s="2" t="s">
        <v>1344</v>
      </c>
      <c r="Q275" s="23" t="s">
        <v>1628</v>
      </c>
      <c r="R275" s="23" t="s">
        <v>1489</v>
      </c>
      <c r="S275" s="22">
        <v>17</v>
      </c>
      <c r="T275" s="8" t="s">
        <v>1644</v>
      </c>
      <c r="U275" s="3">
        <v>41.95556</v>
      </c>
      <c r="V275" s="3">
        <v>-117.7145</v>
      </c>
      <c r="Y275" s="11">
        <v>33.3</v>
      </c>
      <c r="Z275" s="14" t="s">
        <v>1042</v>
      </c>
      <c r="AA275" s="14" t="s">
        <v>1054</v>
      </c>
      <c r="AB275" s="8" t="s">
        <v>1071</v>
      </c>
      <c r="AC275" s="14">
        <v>91</v>
      </c>
    </row>
    <row r="276" spans="2:29" ht="12.75">
      <c r="B276" t="s">
        <v>1044</v>
      </c>
      <c r="F276" s="21" t="s">
        <v>1046</v>
      </c>
      <c r="G276" s="21">
        <v>70862</v>
      </c>
      <c r="H276" s="14" t="s">
        <v>1046</v>
      </c>
      <c r="I276" s="40">
        <v>271</v>
      </c>
      <c r="J276" s="42">
        <v>195</v>
      </c>
      <c r="K276" s="1" t="s">
        <v>1087</v>
      </c>
      <c r="L276" s="2" t="s">
        <v>1645</v>
      </c>
      <c r="N276" s="2" t="s">
        <v>1646</v>
      </c>
      <c r="O276" s="28" t="s">
        <v>1647</v>
      </c>
      <c r="P276" s="2" t="s">
        <v>1384</v>
      </c>
      <c r="Q276" s="24" t="s">
        <v>1410</v>
      </c>
      <c r="R276" s="24" t="s">
        <v>1616</v>
      </c>
      <c r="S276" s="25">
        <v>26</v>
      </c>
      <c r="T276"/>
      <c r="U276" s="3">
        <v>39.83271</v>
      </c>
      <c r="V276" s="3">
        <v>-119.5917</v>
      </c>
      <c r="Y276" s="49">
        <v>-8888</v>
      </c>
      <c r="Z276" s="30" t="s">
        <v>1312</v>
      </c>
      <c r="AA276" s="28" t="s">
        <v>1106</v>
      </c>
      <c r="AB276" s="8" t="s">
        <v>1313</v>
      </c>
      <c r="AC276" s="15">
        <v>80</v>
      </c>
    </row>
    <row r="277" spans="2:29" ht="12.75">
      <c r="B277" s="34" t="s">
        <v>1030</v>
      </c>
      <c r="F277" s="21">
        <v>74522</v>
      </c>
      <c r="G277" s="21" t="s">
        <v>1046</v>
      </c>
      <c r="H277" s="14">
        <v>907</v>
      </c>
      <c r="I277" s="40" t="s">
        <v>1648</v>
      </c>
      <c r="J277" s="42">
        <v>348</v>
      </c>
      <c r="K277" s="1" t="s">
        <v>1087</v>
      </c>
      <c r="L277" s="2" t="s">
        <v>1649</v>
      </c>
      <c r="M277" s="2" t="s">
        <v>1099</v>
      </c>
      <c r="N277" s="2" t="s">
        <v>1650</v>
      </c>
      <c r="O277" s="4" t="s">
        <v>1651</v>
      </c>
      <c r="P277" s="2" t="s">
        <v>1070</v>
      </c>
      <c r="Q277" s="23" t="s">
        <v>1317</v>
      </c>
      <c r="R277" s="23" t="s">
        <v>1254</v>
      </c>
      <c r="S277" s="22">
        <v>14</v>
      </c>
      <c r="T277" s="8" t="s">
        <v>1652</v>
      </c>
      <c r="U277" s="3">
        <v>38.02567</v>
      </c>
      <c r="V277" s="3">
        <v>-116.6816</v>
      </c>
      <c r="Y277" s="11">
        <v>29.4</v>
      </c>
      <c r="Z277" s="14" t="s">
        <v>1653</v>
      </c>
      <c r="AA277" s="14" t="s">
        <v>1054</v>
      </c>
      <c r="AB277" s="8" t="s">
        <v>1063</v>
      </c>
      <c r="AC277" s="14">
        <v>86</v>
      </c>
    </row>
    <row r="278" spans="2:29" ht="12.75">
      <c r="B278" s="34" t="s">
        <v>1030</v>
      </c>
      <c r="F278" s="21" t="s">
        <v>1046</v>
      </c>
      <c r="G278" s="21" t="s">
        <v>1046</v>
      </c>
      <c r="H278" s="14">
        <v>952</v>
      </c>
      <c r="I278" s="40" t="s">
        <v>1654</v>
      </c>
      <c r="J278" s="42" t="s">
        <v>1046</v>
      </c>
      <c r="K278" s="1" t="s">
        <v>1087</v>
      </c>
      <c r="L278" s="2" t="s">
        <v>1655</v>
      </c>
      <c r="N278" s="2" t="s">
        <v>1656</v>
      </c>
      <c r="O278" s="4" t="s">
        <v>1657</v>
      </c>
      <c r="P278" s="2" t="s">
        <v>1658</v>
      </c>
      <c r="Q278" s="23" t="s">
        <v>1419</v>
      </c>
      <c r="R278" s="23" t="s">
        <v>1659</v>
      </c>
      <c r="S278" s="22">
        <v>33</v>
      </c>
      <c r="U278" s="3">
        <v>40.76327</v>
      </c>
      <c r="V278" s="3">
        <v>-119.1919</v>
      </c>
      <c r="Y278" s="11">
        <v>22.2</v>
      </c>
      <c r="Z278" s="14" t="s">
        <v>1660</v>
      </c>
      <c r="AA278" s="14" t="s">
        <v>1054</v>
      </c>
      <c r="AB278" s="14" t="s">
        <v>1661</v>
      </c>
      <c r="AC278" s="14">
        <v>80</v>
      </c>
    </row>
    <row r="279" spans="6:28" ht="12.75">
      <c r="F279" s="21" t="s">
        <v>1046</v>
      </c>
      <c r="G279" s="21" t="s">
        <v>1046</v>
      </c>
      <c r="H279" s="21" t="s">
        <v>1046</v>
      </c>
      <c r="I279" s="21" t="s">
        <v>1046</v>
      </c>
      <c r="J279" s="21" t="s">
        <v>1046</v>
      </c>
      <c r="K279" s="1" t="s">
        <v>1087</v>
      </c>
      <c r="L279" s="2" t="s">
        <v>1662</v>
      </c>
      <c r="N279" s="2" t="s">
        <v>1663</v>
      </c>
      <c r="O279" s="4" t="s">
        <v>1662</v>
      </c>
      <c r="P279" s="2" t="s">
        <v>1184</v>
      </c>
      <c r="Q279" s="23" t="s">
        <v>1317</v>
      </c>
      <c r="R279" s="23" t="s">
        <v>1582</v>
      </c>
      <c r="S279" s="22">
        <v>13</v>
      </c>
      <c r="T279" s="1" t="s">
        <v>1664</v>
      </c>
      <c r="U279" s="3">
        <v>38.032</v>
      </c>
      <c r="V279" s="3">
        <v>-114.862</v>
      </c>
      <c r="Y279" s="11">
        <v>20</v>
      </c>
      <c r="AB279" t="s">
        <v>1665</v>
      </c>
    </row>
    <row r="280" spans="2:28" ht="12.75">
      <c r="B280" s="34" t="s">
        <v>1189</v>
      </c>
      <c r="F280" s="21" t="s">
        <v>1046</v>
      </c>
      <c r="G280" s="21" t="s">
        <v>1046</v>
      </c>
      <c r="H280" s="14" t="s">
        <v>1046</v>
      </c>
      <c r="I280" s="40" t="s">
        <v>1046</v>
      </c>
      <c r="J280" s="42">
        <v>132</v>
      </c>
      <c r="K280" s="1" t="s">
        <v>1087</v>
      </c>
      <c r="L280" s="2" t="s">
        <v>1655</v>
      </c>
      <c r="N280" s="2" t="s">
        <v>1666</v>
      </c>
      <c r="O280" s="4" t="s">
        <v>1667</v>
      </c>
      <c r="P280" s="2" t="s">
        <v>1658</v>
      </c>
      <c r="Q280" s="24" t="s">
        <v>1668</v>
      </c>
      <c r="R280" s="24" t="s">
        <v>1669</v>
      </c>
      <c r="S280" s="25" t="s">
        <v>1490</v>
      </c>
      <c r="T280" s="8" t="s">
        <v>1670</v>
      </c>
      <c r="U280" s="3">
        <v>40.41806</v>
      </c>
      <c r="V280" s="3">
        <v>-117.63972</v>
      </c>
      <c r="Y280" s="12">
        <v>22</v>
      </c>
      <c r="Z280"/>
      <c r="AB280" s="14" t="s">
        <v>1063</v>
      </c>
    </row>
    <row r="281" spans="2:29" ht="12.75">
      <c r="B281" s="34" t="s">
        <v>1030</v>
      </c>
      <c r="F281" s="21" t="s">
        <v>1671</v>
      </c>
      <c r="G281" s="21" t="s">
        <v>1672</v>
      </c>
      <c r="H281" s="14">
        <v>451</v>
      </c>
      <c r="I281" s="40" t="s">
        <v>1673</v>
      </c>
      <c r="J281" s="42">
        <v>396</v>
      </c>
      <c r="K281" s="1" t="s">
        <v>1087</v>
      </c>
      <c r="L281" s="2" t="s">
        <v>1674</v>
      </c>
      <c r="N281" s="2" t="s">
        <v>1675</v>
      </c>
      <c r="O281" s="4" t="s">
        <v>1676</v>
      </c>
      <c r="P281" s="2" t="s">
        <v>1184</v>
      </c>
      <c r="Q281" s="23" t="s">
        <v>1176</v>
      </c>
      <c r="R281" s="23" t="s">
        <v>1177</v>
      </c>
      <c r="S281" s="22">
        <v>10</v>
      </c>
      <c r="U281" s="3">
        <v>37.53188</v>
      </c>
      <c r="V281" s="3">
        <v>-115.2328</v>
      </c>
      <c r="Y281" s="12">
        <f>27.2</f>
        <v>27.2</v>
      </c>
      <c r="Z281" s="14" t="s">
        <v>1219</v>
      </c>
      <c r="AB281" s="8" t="s">
        <v>1677</v>
      </c>
      <c r="AC281" s="14">
        <v>70</v>
      </c>
    </row>
    <row r="282" spans="2:29" ht="12.75">
      <c r="B282" s="34" t="s">
        <v>1030</v>
      </c>
      <c r="F282" s="21" t="s">
        <v>1671</v>
      </c>
      <c r="G282" s="21" t="s">
        <v>1672</v>
      </c>
      <c r="H282" s="14">
        <v>452</v>
      </c>
      <c r="I282" s="40" t="s">
        <v>1673</v>
      </c>
      <c r="J282" s="42" t="s">
        <v>1046</v>
      </c>
      <c r="K282" s="1" t="s">
        <v>1087</v>
      </c>
      <c r="L282" s="2" t="s">
        <v>1674</v>
      </c>
      <c r="N282" s="2" t="s">
        <v>1675</v>
      </c>
      <c r="O282" s="4" t="s">
        <v>1676</v>
      </c>
      <c r="P282" s="2" t="s">
        <v>1184</v>
      </c>
      <c r="Q282" s="23" t="s">
        <v>1176</v>
      </c>
      <c r="R282" s="23" t="s">
        <v>1177</v>
      </c>
      <c r="S282" s="22">
        <v>10</v>
      </c>
      <c r="U282" s="3">
        <v>37.53147</v>
      </c>
      <c r="V282" s="3">
        <v>-115.2328</v>
      </c>
      <c r="Y282" s="48">
        <v>-8888</v>
      </c>
      <c r="Z282" s="14" t="s">
        <v>1219</v>
      </c>
      <c r="AB282" s="46" t="s">
        <v>1008</v>
      </c>
      <c r="AC282" s="14">
        <v>70</v>
      </c>
    </row>
    <row r="283" spans="2:28" ht="12.75">
      <c r="B283" t="s">
        <v>1044</v>
      </c>
      <c r="F283" s="21" t="s">
        <v>1046</v>
      </c>
      <c r="G283" s="21" t="s">
        <v>1046</v>
      </c>
      <c r="H283" s="14" t="s">
        <v>1046</v>
      </c>
      <c r="I283" s="40" t="s">
        <v>1046</v>
      </c>
      <c r="J283" s="42">
        <v>435</v>
      </c>
      <c r="K283" s="1" t="s">
        <v>1057</v>
      </c>
      <c r="L283" s="2" t="s">
        <v>1678</v>
      </c>
      <c r="N283" s="2" t="s">
        <v>1678</v>
      </c>
      <c r="O283" s="4" t="s">
        <v>1679</v>
      </c>
      <c r="P283" s="2" t="s">
        <v>1330</v>
      </c>
      <c r="Q283" s="24" t="s">
        <v>1680</v>
      </c>
      <c r="R283" s="24" t="s">
        <v>1582</v>
      </c>
      <c r="S283" s="25" t="s">
        <v>1681</v>
      </c>
      <c r="T283" s="8" t="s">
        <v>1682</v>
      </c>
      <c r="U283" s="3">
        <v>36.69083</v>
      </c>
      <c r="V283" s="3">
        <v>-114.925</v>
      </c>
      <c r="Y283" s="12">
        <v>41</v>
      </c>
      <c r="AB283" s="8" t="s">
        <v>1063</v>
      </c>
    </row>
    <row r="284" spans="2:29" ht="12.75">
      <c r="B284" s="34" t="s">
        <v>1030</v>
      </c>
      <c r="F284" s="21">
        <v>74338</v>
      </c>
      <c r="G284" s="21" t="s">
        <v>1046</v>
      </c>
      <c r="H284" s="14">
        <v>442</v>
      </c>
      <c r="I284" s="40" t="s">
        <v>1683</v>
      </c>
      <c r="J284" s="42">
        <v>173</v>
      </c>
      <c r="K284" s="1" t="s">
        <v>1034</v>
      </c>
      <c r="L284" s="4" t="s">
        <v>1684</v>
      </c>
      <c r="N284" s="2" t="s">
        <v>1684</v>
      </c>
      <c r="O284" s="4" t="s">
        <v>1685</v>
      </c>
      <c r="P284" s="2" t="s">
        <v>1217</v>
      </c>
      <c r="Q284" s="23" t="s">
        <v>1523</v>
      </c>
      <c r="R284" s="23" t="s">
        <v>1052</v>
      </c>
      <c r="S284" s="22">
        <v>10</v>
      </c>
      <c r="T284" s="8" t="s">
        <v>1686</v>
      </c>
      <c r="U284" s="3">
        <v>40.31615</v>
      </c>
      <c r="V284" s="3">
        <v>-116.4333</v>
      </c>
      <c r="Y284" s="11">
        <v>85.5</v>
      </c>
      <c r="Z284" s="14" t="s">
        <v>1042</v>
      </c>
      <c r="AA284" s="14" t="s">
        <v>1106</v>
      </c>
      <c r="AB284" s="8" t="s">
        <v>1071</v>
      </c>
      <c r="AC284" s="14">
        <v>85</v>
      </c>
    </row>
    <row r="285" spans="2:28" ht="12.75">
      <c r="B285" t="s">
        <v>1687</v>
      </c>
      <c r="C285" t="s">
        <v>1688</v>
      </c>
      <c r="E285" t="s">
        <v>1054</v>
      </c>
      <c r="F285" s="21" t="s">
        <v>1046</v>
      </c>
      <c r="G285" s="21" t="s">
        <v>1046</v>
      </c>
      <c r="H285" s="14" t="s">
        <v>1046</v>
      </c>
      <c r="I285" s="40">
        <v>204</v>
      </c>
      <c r="J285" s="42">
        <v>327</v>
      </c>
      <c r="K285" s="1" t="s">
        <v>1034</v>
      </c>
      <c r="L285" s="2" t="s">
        <v>1689</v>
      </c>
      <c r="N285" s="2" t="s">
        <v>1690</v>
      </c>
      <c r="O285" s="4" t="s">
        <v>1571</v>
      </c>
      <c r="P285" s="2" t="s">
        <v>1070</v>
      </c>
      <c r="Q285" s="24" t="s">
        <v>1691</v>
      </c>
      <c r="R285" s="24" t="s">
        <v>1692</v>
      </c>
      <c r="S285" s="25" t="s">
        <v>1074</v>
      </c>
      <c r="T285"/>
      <c r="U285" s="3">
        <v>38.825</v>
      </c>
      <c r="V285" s="3">
        <v>-117.175</v>
      </c>
      <c r="Y285" s="12">
        <f>71.2</f>
        <v>71.2</v>
      </c>
      <c r="AB285" s="8" t="s">
        <v>1235</v>
      </c>
    </row>
    <row r="286" spans="2:29" ht="12.75">
      <c r="B286" s="34" t="s">
        <v>1030</v>
      </c>
      <c r="F286" s="21" t="s">
        <v>1046</v>
      </c>
      <c r="G286" s="21" t="s">
        <v>1046</v>
      </c>
      <c r="H286" s="14">
        <v>159</v>
      </c>
      <c r="I286" s="40" t="s">
        <v>1693</v>
      </c>
      <c r="J286" s="43" t="s">
        <v>1046</v>
      </c>
      <c r="K286" s="1" t="s">
        <v>1034</v>
      </c>
      <c r="L286" s="2" t="s">
        <v>1694</v>
      </c>
      <c r="N286" s="2" t="s">
        <v>1690</v>
      </c>
      <c r="O286" s="4" t="s">
        <v>1571</v>
      </c>
      <c r="P286" s="2" t="s">
        <v>1070</v>
      </c>
      <c r="Q286" s="23" t="s">
        <v>1691</v>
      </c>
      <c r="R286" s="23" t="s">
        <v>1692</v>
      </c>
      <c r="S286" s="22">
        <v>7</v>
      </c>
      <c r="U286" s="3">
        <v>38.82305</v>
      </c>
      <c r="V286" s="3">
        <v>-117.1839</v>
      </c>
      <c r="Y286" s="49">
        <v>-9999</v>
      </c>
      <c r="Z286" s="14" t="s">
        <v>1695</v>
      </c>
      <c r="AB286" s="8" t="s">
        <v>1125</v>
      </c>
      <c r="AC286" s="14">
        <v>71</v>
      </c>
    </row>
    <row r="287" spans="2:29" ht="12.75">
      <c r="B287" s="34" t="s">
        <v>1030</v>
      </c>
      <c r="F287" s="21" t="s">
        <v>1046</v>
      </c>
      <c r="G287" s="21" t="s">
        <v>1046</v>
      </c>
      <c r="H287" s="14">
        <v>160</v>
      </c>
      <c r="I287" s="40" t="s">
        <v>1693</v>
      </c>
      <c r="J287" s="43" t="s">
        <v>1046</v>
      </c>
      <c r="K287" s="1" t="s">
        <v>1034</v>
      </c>
      <c r="L287" s="2" t="s">
        <v>1694</v>
      </c>
      <c r="N287" s="2" t="s">
        <v>1690</v>
      </c>
      <c r="O287" s="4" t="s">
        <v>1571</v>
      </c>
      <c r="P287" s="2" t="s">
        <v>1070</v>
      </c>
      <c r="Q287" s="23" t="s">
        <v>1691</v>
      </c>
      <c r="R287" s="23" t="s">
        <v>1692</v>
      </c>
      <c r="S287" s="22">
        <v>7</v>
      </c>
      <c r="U287" s="3">
        <v>38.82283</v>
      </c>
      <c r="V287" s="3">
        <v>-117.1838</v>
      </c>
      <c r="Y287" s="49">
        <v>-9999</v>
      </c>
      <c r="Z287" s="14" t="s">
        <v>1695</v>
      </c>
      <c r="AB287" s="8" t="s">
        <v>1125</v>
      </c>
      <c r="AC287" s="14">
        <v>71</v>
      </c>
    </row>
    <row r="288" spans="2:29" ht="12.75">
      <c r="B288" s="34" t="s">
        <v>1030</v>
      </c>
      <c r="F288" s="21" t="s">
        <v>1046</v>
      </c>
      <c r="G288" s="21" t="s">
        <v>1046</v>
      </c>
      <c r="H288" s="14">
        <v>161</v>
      </c>
      <c r="I288" s="40" t="s">
        <v>1693</v>
      </c>
      <c r="J288" s="43" t="s">
        <v>1046</v>
      </c>
      <c r="K288" s="1" t="s">
        <v>1034</v>
      </c>
      <c r="L288" s="2" t="s">
        <v>1694</v>
      </c>
      <c r="N288" s="2" t="s">
        <v>1690</v>
      </c>
      <c r="O288" s="4" t="s">
        <v>1571</v>
      </c>
      <c r="P288" s="2" t="s">
        <v>1070</v>
      </c>
      <c r="Q288" s="23" t="s">
        <v>1691</v>
      </c>
      <c r="R288" s="23" t="s">
        <v>1692</v>
      </c>
      <c r="S288" s="22">
        <v>7</v>
      </c>
      <c r="U288" s="3">
        <v>38.82264</v>
      </c>
      <c r="V288" s="3">
        <v>-117.1837</v>
      </c>
      <c r="Y288" s="49">
        <v>-9999</v>
      </c>
      <c r="Z288" s="14" t="s">
        <v>1695</v>
      </c>
      <c r="AB288" s="8" t="s">
        <v>1125</v>
      </c>
      <c r="AC288" s="14">
        <v>71</v>
      </c>
    </row>
    <row r="289" spans="2:29" ht="12.75">
      <c r="B289" s="34" t="s">
        <v>1030</v>
      </c>
      <c r="F289" s="21" t="s">
        <v>1046</v>
      </c>
      <c r="G289" s="21" t="s">
        <v>1046</v>
      </c>
      <c r="H289" s="14">
        <v>162</v>
      </c>
      <c r="I289" s="40" t="s">
        <v>1693</v>
      </c>
      <c r="J289" s="43" t="s">
        <v>1046</v>
      </c>
      <c r="K289" s="1" t="s">
        <v>1034</v>
      </c>
      <c r="L289" s="2" t="s">
        <v>1694</v>
      </c>
      <c r="N289" s="2" t="s">
        <v>1690</v>
      </c>
      <c r="O289" s="4" t="s">
        <v>1571</v>
      </c>
      <c r="P289" s="2" t="s">
        <v>1070</v>
      </c>
      <c r="Q289" s="23" t="s">
        <v>1691</v>
      </c>
      <c r="R289" s="23" t="s">
        <v>1692</v>
      </c>
      <c r="S289" s="22">
        <v>7</v>
      </c>
      <c r="U289" s="3">
        <v>38.82186</v>
      </c>
      <c r="V289" s="3">
        <v>-117.1828</v>
      </c>
      <c r="Y289" s="49">
        <v>-9999</v>
      </c>
      <c r="Z289" s="14" t="s">
        <v>1695</v>
      </c>
      <c r="AB289" s="8" t="s">
        <v>1125</v>
      </c>
      <c r="AC289" s="14">
        <v>71</v>
      </c>
    </row>
    <row r="290" spans="2:29" ht="12.75">
      <c r="B290" s="34" t="s">
        <v>1030</v>
      </c>
      <c r="F290" s="21" t="s">
        <v>1046</v>
      </c>
      <c r="G290" s="21" t="s">
        <v>1046</v>
      </c>
      <c r="H290" s="14">
        <v>163</v>
      </c>
      <c r="I290" s="40" t="s">
        <v>1693</v>
      </c>
      <c r="J290" s="43" t="s">
        <v>1046</v>
      </c>
      <c r="K290" s="1" t="s">
        <v>1034</v>
      </c>
      <c r="L290" s="2" t="s">
        <v>1694</v>
      </c>
      <c r="N290" s="2" t="s">
        <v>1690</v>
      </c>
      <c r="O290" s="4" t="s">
        <v>1571</v>
      </c>
      <c r="P290" s="2" t="s">
        <v>1070</v>
      </c>
      <c r="Q290" s="23" t="s">
        <v>1691</v>
      </c>
      <c r="R290" s="23" t="s">
        <v>1692</v>
      </c>
      <c r="S290" s="22">
        <v>7</v>
      </c>
      <c r="U290" s="3">
        <v>38.82164</v>
      </c>
      <c r="V290" s="3">
        <v>-117.1828</v>
      </c>
      <c r="Y290" s="49">
        <v>-9999</v>
      </c>
      <c r="Z290" s="14" t="s">
        <v>1695</v>
      </c>
      <c r="AB290" s="8" t="s">
        <v>1125</v>
      </c>
      <c r="AC290" s="14">
        <v>71</v>
      </c>
    </row>
    <row r="291" spans="2:29" ht="12.75">
      <c r="B291" s="34" t="s">
        <v>1030</v>
      </c>
      <c r="F291" s="21" t="s">
        <v>1046</v>
      </c>
      <c r="G291" s="21" t="s">
        <v>1046</v>
      </c>
      <c r="H291" s="14">
        <v>164</v>
      </c>
      <c r="I291" s="40" t="s">
        <v>1693</v>
      </c>
      <c r="J291" s="43" t="s">
        <v>1046</v>
      </c>
      <c r="K291" s="1" t="s">
        <v>1034</v>
      </c>
      <c r="L291" s="2" t="s">
        <v>1694</v>
      </c>
      <c r="N291" s="2" t="s">
        <v>1690</v>
      </c>
      <c r="O291" s="4" t="s">
        <v>1571</v>
      </c>
      <c r="P291" s="2" t="s">
        <v>1070</v>
      </c>
      <c r="Q291" s="23" t="s">
        <v>1691</v>
      </c>
      <c r="R291" s="23" t="s">
        <v>1692</v>
      </c>
      <c r="S291" s="22">
        <v>7</v>
      </c>
      <c r="U291" s="3">
        <v>38.822</v>
      </c>
      <c r="V291" s="3">
        <v>-117.1825</v>
      </c>
      <c r="Y291" s="49">
        <v>-9999</v>
      </c>
      <c r="Z291" s="14" t="s">
        <v>1695</v>
      </c>
      <c r="AB291" s="8" t="s">
        <v>1125</v>
      </c>
      <c r="AC291" s="14">
        <v>71</v>
      </c>
    </row>
    <row r="292" spans="2:29" ht="12.75">
      <c r="B292" s="34" t="s">
        <v>1030</v>
      </c>
      <c r="F292" s="21" t="s">
        <v>1696</v>
      </c>
      <c r="G292" s="21" t="s">
        <v>1697</v>
      </c>
      <c r="H292" s="14">
        <v>165</v>
      </c>
      <c r="I292" s="40" t="s">
        <v>1693</v>
      </c>
      <c r="J292" s="43" t="s">
        <v>1046</v>
      </c>
      <c r="K292" s="1" t="s">
        <v>1034</v>
      </c>
      <c r="L292" s="2" t="s">
        <v>1694</v>
      </c>
      <c r="N292" s="2" t="s">
        <v>1690</v>
      </c>
      <c r="O292" s="4" t="s">
        <v>1571</v>
      </c>
      <c r="P292" s="2" t="s">
        <v>1070</v>
      </c>
      <c r="Q292" s="23" t="s">
        <v>1691</v>
      </c>
      <c r="R292" s="23" t="s">
        <v>1692</v>
      </c>
      <c r="S292" s="22">
        <v>8</v>
      </c>
      <c r="U292" s="3">
        <v>38.821</v>
      </c>
      <c r="V292" s="3">
        <v>-117.1799</v>
      </c>
      <c r="Y292" s="11">
        <v>95</v>
      </c>
      <c r="Z292" s="14" t="s">
        <v>1695</v>
      </c>
      <c r="AB292" s="45" t="s">
        <v>1008</v>
      </c>
      <c r="AC292" s="14">
        <v>71</v>
      </c>
    </row>
    <row r="293" spans="2:29" ht="12.75">
      <c r="B293" s="34" t="s">
        <v>1030</v>
      </c>
      <c r="F293" s="21" t="s">
        <v>1046</v>
      </c>
      <c r="G293" s="21" t="s">
        <v>1046</v>
      </c>
      <c r="H293" s="14">
        <v>166</v>
      </c>
      <c r="I293" s="40" t="s">
        <v>1693</v>
      </c>
      <c r="J293" s="43" t="s">
        <v>1046</v>
      </c>
      <c r="K293" s="1" t="s">
        <v>1034</v>
      </c>
      <c r="L293" s="2" t="s">
        <v>1694</v>
      </c>
      <c r="N293" s="2" t="s">
        <v>1690</v>
      </c>
      <c r="O293" s="4" t="s">
        <v>1571</v>
      </c>
      <c r="P293" s="2" t="s">
        <v>1070</v>
      </c>
      <c r="Q293" s="23" t="s">
        <v>1691</v>
      </c>
      <c r="R293" s="23" t="s">
        <v>1692</v>
      </c>
      <c r="S293" s="22">
        <v>18</v>
      </c>
      <c r="U293" s="3">
        <v>38.81499</v>
      </c>
      <c r="V293" s="3">
        <v>-117.1816</v>
      </c>
      <c r="Y293" s="49">
        <v>-9999</v>
      </c>
      <c r="Z293" s="14" t="s">
        <v>1695</v>
      </c>
      <c r="AB293" s="8" t="s">
        <v>1125</v>
      </c>
      <c r="AC293" s="14">
        <v>71</v>
      </c>
    </row>
    <row r="294" spans="2:29" ht="12.75">
      <c r="B294" s="34" t="s">
        <v>1030</v>
      </c>
      <c r="F294" s="21" t="s">
        <v>1046</v>
      </c>
      <c r="G294" s="21" t="s">
        <v>1046</v>
      </c>
      <c r="H294" s="14">
        <v>167</v>
      </c>
      <c r="I294" s="40" t="s">
        <v>1693</v>
      </c>
      <c r="J294" s="43" t="s">
        <v>1046</v>
      </c>
      <c r="K294" s="1" t="s">
        <v>1034</v>
      </c>
      <c r="L294" s="2" t="s">
        <v>1694</v>
      </c>
      <c r="N294" s="2" t="s">
        <v>1690</v>
      </c>
      <c r="O294" s="4" t="s">
        <v>1571</v>
      </c>
      <c r="P294" s="2" t="s">
        <v>1070</v>
      </c>
      <c r="Q294" s="23" t="s">
        <v>1691</v>
      </c>
      <c r="R294" s="23" t="s">
        <v>1692</v>
      </c>
      <c r="S294" s="22">
        <v>18</v>
      </c>
      <c r="U294" s="3">
        <v>38.81479</v>
      </c>
      <c r="V294" s="3">
        <v>-117.1818</v>
      </c>
      <c r="Y294" s="49">
        <v>-9999</v>
      </c>
      <c r="Z294" s="14" t="s">
        <v>1695</v>
      </c>
      <c r="AB294" s="8" t="s">
        <v>1125</v>
      </c>
      <c r="AC294" s="14">
        <v>71</v>
      </c>
    </row>
    <row r="295" spans="2:29" ht="12.75">
      <c r="B295" s="34" t="s">
        <v>1030</v>
      </c>
      <c r="F295" s="21" t="s">
        <v>1046</v>
      </c>
      <c r="G295" s="21" t="s">
        <v>1046</v>
      </c>
      <c r="H295" s="14">
        <v>168</v>
      </c>
      <c r="I295" s="40" t="s">
        <v>1693</v>
      </c>
      <c r="J295" s="43" t="s">
        <v>1046</v>
      </c>
      <c r="K295" s="1" t="s">
        <v>1034</v>
      </c>
      <c r="L295" s="2" t="s">
        <v>1694</v>
      </c>
      <c r="N295" s="2" t="s">
        <v>1690</v>
      </c>
      <c r="O295" s="4" t="s">
        <v>1571</v>
      </c>
      <c r="P295" s="2" t="s">
        <v>1070</v>
      </c>
      <c r="Q295" s="23" t="s">
        <v>1691</v>
      </c>
      <c r="R295" s="23" t="s">
        <v>1692</v>
      </c>
      <c r="S295" s="22">
        <v>7</v>
      </c>
      <c r="U295" s="3">
        <v>38.82182</v>
      </c>
      <c r="V295" s="3">
        <v>-117.1822</v>
      </c>
      <c r="Y295" s="49">
        <v>-9999</v>
      </c>
      <c r="Z295" s="14" t="s">
        <v>1695</v>
      </c>
      <c r="AB295" s="8" t="s">
        <v>1125</v>
      </c>
      <c r="AC295" s="14">
        <v>71</v>
      </c>
    </row>
    <row r="296" spans="2:29" ht="12.75">
      <c r="B296" s="34" t="s">
        <v>1030</v>
      </c>
      <c r="F296" s="21" t="s">
        <v>1046</v>
      </c>
      <c r="G296" s="21" t="s">
        <v>1046</v>
      </c>
      <c r="H296" s="14">
        <v>169</v>
      </c>
      <c r="I296" s="40" t="s">
        <v>1693</v>
      </c>
      <c r="J296" s="43" t="s">
        <v>1046</v>
      </c>
      <c r="K296" s="1" t="s">
        <v>1034</v>
      </c>
      <c r="L296" s="2" t="s">
        <v>1694</v>
      </c>
      <c r="N296" s="2" t="s">
        <v>1690</v>
      </c>
      <c r="O296" s="4" t="s">
        <v>1571</v>
      </c>
      <c r="P296" s="2" t="s">
        <v>1070</v>
      </c>
      <c r="Q296" s="23" t="s">
        <v>1691</v>
      </c>
      <c r="R296" s="23" t="s">
        <v>1692</v>
      </c>
      <c r="S296" s="22">
        <v>7</v>
      </c>
      <c r="U296" s="3">
        <v>38.8221</v>
      </c>
      <c r="V296" s="3">
        <v>-117.1821</v>
      </c>
      <c r="Y296" s="49">
        <v>-9999</v>
      </c>
      <c r="Z296" s="14" t="s">
        <v>1695</v>
      </c>
      <c r="AB296" s="8" t="s">
        <v>1125</v>
      </c>
      <c r="AC296" s="14">
        <v>71</v>
      </c>
    </row>
    <row r="297" spans="2:29" ht="12.75">
      <c r="B297" s="34" t="s">
        <v>1030</v>
      </c>
      <c r="F297" s="21" t="s">
        <v>1046</v>
      </c>
      <c r="G297" s="21" t="s">
        <v>1046</v>
      </c>
      <c r="H297" s="14">
        <v>170</v>
      </c>
      <c r="I297" s="40" t="s">
        <v>1693</v>
      </c>
      <c r="J297" s="43" t="s">
        <v>1046</v>
      </c>
      <c r="K297" s="1" t="s">
        <v>1034</v>
      </c>
      <c r="L297" s="2" t="s">
        <v>1694</v>
      </c>
      <c r="N297" s="2" t="s">
        <v>1690</v>
      </c>
      <c r="O297" s="4" t="s">
        <v>1571</v>
      </c>
      <c r="P297" s="2" t="s">
        <v>1070</v>
      </c>
      <c r="Q297" s="23" t="s">
        <v>1691</v>
      </c>
      <c r="R297" s="23" t="s">
        <v>1692</v>
      </c>
      <c r="S297" s="22">
        <v>7</v>
      </c>
      <c r="U297" s="3">
        <v>38.82187</v>
      </c>
      <c r="V297" s="3">
        <v>-117.1818</v>
      </c>
      <c r="Y297" s="49">
        <v>-9999</v>
      </c>
      <c r="Z297" s="14" t="s">
        <v>1695</v>
      </c>
      <c r="AB297" s="8" t="s">
        <v>1125</v>
      </c>
      <c r="AC297" s="14">
        <v>71</v>
      </c>
    </row>
    <row r="298" spans="2:29" ht="12.75">
      <c r="B298" t="s">
        <v>1687</v>
      </c>
      <c r="F298" s="21">
        <v>74423</v>
      </c>
      <c r="G298" s="21">
        <v>70154</v>
      </c>
      <c r="H298" s="14" t="s">
        <v>1046</v>
      </c>
      <c r="I298" s="40">
        <v>204</v>
      </c>
      <c r="J298" s="42">
        <v>326</v>
      </c>
      <c r="K298" s="1" t="s">
        <v>1057</v>
      </c>
      <c r="L298" s="2" t="s">
        <v>1698</v>
      </c>
      <c r="N298" s="2" t="s">
        <v>1690</v>
      </c>
      <c r="O298" s="4" t="s">
        <v>1571</v>
      </c>
      <c r="P298" s="2" t="s">
        <v>1070</v>
      </c>
      <c r="Q298" s="24" t="s">
        <v>1691</v>
      </c>
      <c r="R298" s="24" t="s">
        <v>1692</v>
      </c>
      <c r="S298" s="25" t="s">
        <v>1074</v>
      </c>
      <c r="T298"/>
      <c r="U298" s="3">
        <v>38.82</v>
      </c>
      <c r="V298" s="3">
        <v>-117.175</v>
      </c>
      <c r="Y298" s="12">
        <f>90.5</f>
        <v>90.5</v>
      </c>
      <c r="Z298" s="18" t="s">
        <v>1699</v>
      </c>
      <c r="AA298" s="14" t="s">
        <v>1054</v>
      </c>
      <c r="AB298" s="8" t="s">
        <v>1235</v>
      </c>
      <c r="AC298" s="14">
        <v>71</v>
      </c>
    </row>
    <row r="299" spans="2:29" ht="12.75">
      <c r="B299" s="34" t="s">
        <v>1030</v>
      </c>
      <c r="F299" s="21">
        <v>26008</v>
      </c>
      <c r="G299" s="21" t="s">
        <v>1700</v>
      </c>
      <c r="H299" s="14">
        <v>158</v>
      </c>
      <c r="I299" s="40" t="s">
        <v>1693</v>
      </c>
      <c r="J299" s="42" t="s">
        <v>1046</v>
      </c>
      <c r="K299" s="1" t="s">
        <v>1057</v>
      </c>
      <c r="L299" s="2" t="s">
        <v>1701</v>
      </c>
      <c r="N299" s="2" t="s">
        <v>1690</v>
      </c>
      <c r="O299" s="4" t="s">
        <v>1571</v>
      </c>
      <c r="P299" s="2" t="s">
        <v>1070</v>
      </c>
      <c r="Q299" s="23" t="s">
        <v>1691</v>
      </c>
      <c r="R299" s="23" t="s">
        <v>1692</v>
      </c>
      <c r="S299" s="22">
        <v>7</v>
      </c>
      <c r="U299" s="3">
        <v>38.82197</v>
      </c>
      <c r="V299" s="3">
        <v>-117.183</v>
      </c>
      <c r="Y299" s="11">
        <v>90.5</v>
      </c>
      <c r="Z299" s="14" t="s">
        <v>1042</v>
      </c>
      <c r="AB299" s="8" t="s">
        <v>1125</v>
      </c>
      <c r="AC299" s="14">
        <v>71</v>
      </c>
    </row>
    <row r="300" spans="2:29" ht="12.75">
      <c r="B300" s="34" t="s">
        <v>1030</v>
      </c>
      <c r="F300" s="21" t="s">
        <v>1046</v>
      </c>
      <c r="G300" s="21" t="s">
        <v>1046</v>
      </c>
      <c r="H300" s="14">
        <v>747</v>
      </c>
      <c r="I300" s="40" t="s">
        <v>1702</v>
      </c>
      <c r="J300" s="42">
        <v>312</v>
      </c>
      <c r="K300" s="1" t="s">
        <v>1057</v>
      </c>
      <c r="L300" s="2" t="s">
        <v>1703</v>
      </c>
      <c r="N300" s="2" t="s">
        <v>1704</v>
      </c>
      <c r="O300" s="4" t="s">
        <v>1705</v>
      </c>
      <c r="P300" s="2" t="s">
        <v>1353</v>
      </c>
      <c r="Q300" s="23" t="s">
        <v>1153</v>
      </c>
      <c r="R300" s="23" t="s">
        <v>1602</v>
      </c>
      <c r="S300" s="22">
        <v>21</v>
      </c>
      <c r="U300" s="3">
        <v>38.89587</v>
      </c>
      <c r="V300" s="3">
        <v>-118.3806</v>
      </c>
      <c r="Y300" s="48">
        <v>-9999</v>
      </c>
      <c r="Z300" s="14" t="s">
        <v>1300</v>
      </c>
      <c r="AA300" s="14" t="s">
        <v>1054</v>
      </c>
      <c r="AB300" s="8" t="s">
        <v>1706</v>
      </c>
      <c r="AC300" s="14">
        <v>79</v>
      </c>
    </row>
    <row r="301" spans="2:28" ht="12.75">
      <c r="B301" s="34" t="s">
        <v>1189</v>
      </c>
      <c r="F301" s="21" t="s">
        <v>1046</v>
      </c>
      <c r="G301" s="21" t="s">
        <v>1046</v>
      </c>
      <c r="H301" s="14" t="s">
        <v>1046</v>
      </c>
      <c r="I301" s="40" t="s">
        <v>1046</v>
      </c>
      <c r="J301" s="42">
        <v>156</v>
      </c>
      <c r="K301" s="1" t="s">
        <v>1057</v>
      </c>
      <c r="L301" s="2" t="s">
        <v>1707</v>
      </c>
      <c r="N301" s="2" t="s">
        <v>1708</v>
      </c>
      <c r="O301" s="4" t="s">
        <v>1709</v>
      </c>
      <c r="P301" s="2" t="s">
        <v>1732</v>
      </c>
      <c r="Q301" s="24" t="s">
        <v>1345</v>
      </c>
      <c r="R301" s="24" t="s">
        <v>1052</v>
      </c>
      <c r="S301" s="25" t="s">
        <v>1393</v>
      </c>
      <c r="T301" s="8" t="s">
        <v>1710</v>
      </c>
      <c r="U301" s="3">
        <v>41.01944</v>
      </c>
      <c r="V301" s="3">
        <v>-116.42472</v>
      </c>
      <c r="Y301" s="12">
        <v>45</v>
      </c>
      <c r="AB301" s="8" t="s">
        <v>1063</v>
      </c>
    </row>
    <row r="302" spans="2:29" ht="12.75">
      <c r="B302" s="34" t="s">
        <v>1030</v>
      </c>
      <c r="F302" s="21">
        <v>74525</v>
      </c>
      <c r="G302" s="21" t="s">
        <v>1046</v>
      </c>
      <c r="H302" s="14">
        <v>767</v>
      </c>
      <c r="I302" s="40" t="s">
        <v>1711</v>
      </c>
      <c r="J302" s="42" t="s">
        <v>1046</v>
      </c>
      <c r="K302" s="1" t="s">
        <v>1047</v>
      </c>
      <c r="L302" s="4" t="s">
        <v>1712</v>
      </c>
      <c r="N302" s="4" t="s">
        <v>1713</v>
      </c>
      <c r="O302" s="4" t="s">
        <v>1714</v>
      </c>
      <c r="P302" s="2" t="s">
        <v>1070</v>
      </c>
      <c r="Q302" s="23" t="s">
        <v>1039</v>
      </c>
      <c r="R302" s="23" t="s">
        <v>1596</v>
      </c>
      <c r="S302" s="22">
        <v>28</v>
      </c>
      <c r="U302" s="3">
        <v>37.83458</v>
      </c>
      <c r="V302" s="3">
        <v>-116.0218</v>
      </c>
      <c r="Y302" s="11">
        <v>21.1</v>
      </c>
      <c r="Z302" s="14" t="s">
        <v>1715</v>
      </c>
      <c r="AA302" s="14" t="s">
        <v>1054</v>
      </c>
      <c r="AB302" s="8" t="s">
        <v>1125</v>
      </c>
      <c r="AC302" s="14">
        <v>87</v>
      </c>
    </row>
    <row r="303" spans="2:29" ht="12.75">
      <c r="B303" s="34" t="s">
        <v>1030</v>
      </c>
      <c r="F303" s="21" t="s">
        <v>1046</v>
      </c>
      <c r="G303" s="21" t="s">
        <v>1046</v>
      </c>
      <c r="H303" s="14">
        <v>184</v>
      </c>
      <c r="I303" s="40" t="s">
        <v>1716</v>
      </c>
      <c r="J303" s="42">
        <v>400</v>
      </c>
      <c r="K303" s="1" t="s">
        <v>1087</v>
      </c>
      <c r="L303" s="2" t="s">
        <v>1717</v>
      </c>
      <c r="N303" s="2" t="s">
        <v>1718</v>
      </c>
      <c r="O303" s="4" t="s">
        <v>1719</v>
      </c>
      <c r="P303" s="2" t="s">
        <v>1184</v>
      </c>
      <c r="Q303" s="23" t="s">
        <v>1039</v>
      </c>
      <c r="R303" s="23" t="s">
        <v>1720</v>
      </c>
      <c r="S303" s="22">
        <v>13</v>
      </c>
      <c r="U303" s="3">
        <v>37.86047</v>
      </c>
      <c r="V303" s="3">
        <v>-114.3214</v>
      </c>
      <c r="Y303" s="11">
        <v>21.1</v>
      </c>
      <c r="Z303" s="14" t="s">
        <v>1219</v>
      </c>
      <c r="AA303" s="14" t="s">
        <v>1106</v>
      </c>
      <c r="AB303" s="8" t="s">
        <v>1721</v>
      </c>
      <c r="AC303" s="14">
        <v>70</v>
      </c>
    </row>
    <row r="304" spans="2:29" ht="12.75">
      <c r="B304" s="34" t="s">
        <v>1030</v>
      </c>
      <c r="F304" s="21" t="s">
        <v>1046</v>
      </c>
      <c r="G304" s="21" t="s">
        <v>1046</v>
      </c>
      <c r="H304" s="14">
        <v>185</v>
      </c>
      <c r="I304" s="40" t="s">
        <v>1716</v>
      </c>
      <c r="J304" s="42">
        <v>400</v>
      </c>
      <c r="K304" s="1" t="s">
        <v>1087</v>
      </c>
      <c r="L304" s="2" t="s">
        <v>1717</v>
      </c>
      <c r="N304" s="2" t="s">
        <v>1718</v>
      </c>
      <c r="O304" s="4" t="s">
        <v>1719</v>
      </c>
      <c r="P304" s="2" t="s">
        <v>1184</v>
      </c>
      <c r="Q304" s="23" t="s">
        <v>1039</v>
      </c>
      <c r="R304" s="23" t="s">
        <v>1720</v>
      </c>
      <c r="S304" s="22">
        <v>13</v>
      </c>
      <c r="U304" s="3">
        <v>37.86034</v>
      </c>
      <c r="V304" s="3">
        <v>-114.3203</v>
      </c>
      <c r="Y304" s="11">
        <v>21.7</v>
      </c>
      <c r="Z304" s="14" t="s">
        <v>1219</v>
      </c>
      <c r="AA304" s="14" t="s">
        <v>1106</v>
      </c>
      <c r="AB304" s="8" t="s">
        <v>1721</v>
      </c>
      <c r="AC304" s="14">
        <v>70</v>
      </c>
    </row>
    <row r="305" spans="2:29" ht="12.75">
      <c r="B305" t="s">
        <v>1044</v>
      </c>
      <c r="F305" s="21">
        <v>74366</v>
      </c>
      <c r="G305" s="21" t="s">
        <v>1046</v>
      </c>
      <c r="H305" s="14" t="s">
        <v>1046</v>
      </c>
      <c r="I305" s="40">
        <v>12</v>
      </c>
      <c r="J305" s="42">
        <v>233</v>
      </c>
      <c r="K305" s="1" t="s">
        <v>1057</v>
      </c>
      <c r="L305" s="4" t="s">
        <v>1724</v>
      </c>
      <c r="M305" s="4"/>
      <c r="N305" s="2" t="s">
        <v>1722</v>
      </c>
      <c r="O305" s="4" t="s">
        <v>1725</v>
      </c>
      <c r="P305" s="2" t="s">
        <v>1399</v>
      </c>
      <c r="Q305" s="24" t="s">
        <v>1400</v>
      </c>
      <c r="R305" s="24" t="s">
        <v>1369</v>
      </c>
      <c r="S305" s="22">
        <v>21</v>
      </c>
      <c r="T305"/>
      <c r="U305" s="3">
        <v>39.758</v>
      </c>
      <c r="V305" s="3">
        <v>-118.946</v>
      </c>
      <c r="Y305" s="12">
        <v>159</v>
      </c>
      <c r="Z305" s="28" t="s">
        <v>1042</v>
      </c>
      <c r="AA305" s="14" t="s">
        <v>1106</v>
      </c>
      <c r="AB305" s="8" t="s">
        <v>1403</v>
      </c>
      <c r="AC305" s="14">
        <v>86</v>
      </c>
    </row>
    <row r="306" spans="2:29" ht="12.75">
      <c r="B306" s="34" t="s">
        <v>1030</v>
      </c>
      <c r="F306" s="21" t="s">
        <v>1046</v>
      </c>
      <c r="G306" s="21" t="s">
        <v>1046</v>
      </c>
      <c r="H306" s="14">
        <v>342</v>
      </c>
      <c r="I306" s="40" t="s">
        <v>1408</v>
      </c>
      <c r="J306" s="42" t="s">
        <v>1046</v>
      </c>
      <c r="K306" s="1" t="s">
        <v>1057</v>
      </c>
      <c r="L306" s="2" t="s">
        <v>1396</v>
      </c>
      <c r="N306" s="2" t="s">
        <v>1722</v>
      </c>
      <c r="O306" s="4" t="s">
        <v>1723</v>
      </c>
      <c r="P306" s="2" t="s">
        <v>1399</v>
      </c>
      <c r="Q306" s="23" t="s">
        <v>1400</v>
      </c>
      <c r="R306" s="23" t="s">
        <v>1401</v>
      </c>
      <c r="S306" s="22">
        <v>25</v>
      </c>
      <c r="U306" s="3">
        <v>39.74599</v>
      </c>
      <c r="V306" s="3">
        <v>-119.0057</v>
      </c>
      <c r="Y306" s="48">
        <v>-9999</v>
      </c>
      <c r="Z306" s="14" t="s">
        <v>1042</v>
      </c>
      <c r="AB306" s="35" t="s">
        <v>1071</v>
      </c>
      <c r="AC306" s="14">
        <v>85</v>
      </c>
    </row>
    <row r="307" spans="2:29" ht="12.75">
      <c r="B307" s="34" t="s">
        <v>1030</v>
      </c>
      <c r="F307" s="21" t="s">
        <v>1046</v>
      </c>
      <c r="G307" s="21" t="s">
        <v>1046</v>
      </c>
      <c r="H307" s="14">
        <v>343</v>
      </c>
      <c r="I307" s="40" t="s">
        <v>1408</v>
      </c>
      <c r="J307" s="42" t="s">
        <v>1046</v>
      </c>
      <c r="K307" s="1" t="s">
        <v>1057</v>
      </c>
      <c r="L307" s="2" t="s">
        <v>1396</v>
      </c>
      <c r="N307" s="2" t="s">
        <v>1722</v>
      </c>
      <c r="O307" s="4" t="s">
        <v>1723</v>
      </c>
      <c r="P307" s="2" t="s">
        <v>1399</v>
      </c>
      <c r="Q307" s="23" t="s">
        <v>1400</v>
      </c>
      <c r="R307" s="23" t="s">
        <v>1401</v>
      </c>
      <c r="S307" s="22">
        <v>36</v>
      </c>
      <c r="U307" s="3">
        <v>39.72387</v>
      </c>
      <c r="V307" s="3">
        <v>-119.0148</v>
      </c>
      <c r="Y307" s="48">
        <v>-9999</v>
      </c>
      <c r="Z307" s="14" t="s">
        <v>1042</v>
      </c>
      <c r="AB307" s="35" t="s">
        <v>1071</v>
      </c>
      <c r="AC307" s="14">
        <v>85</v>
      </c>
    </row>
    <row r="308" spans="2:29" ht="12.75">
      <c r="B308" s="34" t="s">
        <v>1030</v>
      </c>
      <c r="F308" s="21" t="s">
        <v>1046</v>
      </c>
      <c r="G308" s="21" t="s">
        <v>1046</v>
      </c>
      <c r="H308" s="14">
        <v>216</v>
      </c>
      <c r="I308" s="40" t="s">
        <v>1408</v>
      </c>
      <c r="J308" s="42" t="s">
        <v>1046</v>
      </c>
      <c r="K308" s="1" t="s">
        <v>1057</v>
      </c>
      <c r="L308" s="2" t="s">
        <v>1396</v>
      </c>
      <c r="N308" s="2" t="s">
        <v>1722</v>
      </c>
      <c r="O308" s="4" t="s">
        <v>1725</v>
      </c>
      <c r="P308" s="2" t="s">
        <v>1399</v>
      </c>
      <c r="Q308" s="23" t="s">
        <v>1400</v>
      </c>
      <c r="R308" s="23" t="s">
        <v>1369</v>
      </c>
      <c r="S308" s="22">
        <v>17</v>
      </c>
      <c r="U308" s="3">
        <v>39.77186</v>
      </c>
      <c r="V308" s="3">
        <v>-118.9671</v>
      </c>
      <c r="Y308" s="48">
        <v>-9999</v>
      </c>
      <c r="Z308" s="14" t="s">
        <v>1042</v>
      </c>
      <c r="AB308" s="35" t="s">
        <v>1071</v>
      </c>
      <c r="AC308" s="14">
        <v>86</v>
      </c>
    </row>
    <row r="309" spans="2:29" ht="12.75">
      <c r="B309" s="34" t="s">
        <v>1030</v>
      </c>
      <c r="F309" s="21">
        <v>74040</v>
      </c>
      <c r="G309" s="21" t="s">
        <v>1046</v>
      </c>
      <c r="H309" s="14">
        <v>217</v>
      </c>
      <c r="I309" s="40" t="s">
        <v>1408</v>
      </c>
      <c r="J309" s="42">
        <v>232</v>
      </c>
      <c r="K309" s="1" t="s">
        <v>1057</v>
      </c>
      <c r="L309" s="2" t="s">
        <v>1726</v>
      </c>
      <c r="N309" s="2" t="s">
        <v>1722</v>
      </c>
      <c r="O309" s="4" t="s">
        <v>1725</v>
      </c>
      <c r="P309" s="2" t="s">
        <v>1399</v>
      </c>
      <c r="Q309" s="23" t="s">
        <v>1400</v>
      </c>
      <c r="R309" s="23" t="s">
        <v>1369</v>
      </c>
      <c r="S309" s="22">
        <v>21</v>
      </c>
      <c r="T309" s="8" t="s">
        <v>1727</v>
      </c>
      <c r="U309" s="3">
        <v>39.76457</v>
      </c>
      <c r="V309" s="3">
        <v>-118.947</v>
      </c>
      <c r="Y309" s="11">
        <v>198.9</v>
      </c>
      <c r="Z309" s="28" t="s">
        <v>1042</v>
      </c>
      <c r="AA309" s="14" t="s">
        <v>1106</v>
      </c>
      <c r="AB309" s="8" t="s">
        <v>1063</v>
      </c>
      <c r="AC309" s="14">
        <v>86</v>
      </c>
    </row>
    <row r="310" spans="2:29" ht="12.75">
      <c r="B310" s="34" t="s">
        <v>1030</v>
      </c>
      <c r="F310" s="21">
        <v>74366</v>
      </c>
      <c r="G310" s="21" t="s">
        <v>1046</v>
      </c>
      <c r="H310" s="14">
        <v>218</v>
      </c>
      <c r="I310" s="40" t="s">
        <v>1408</v>
      </c>
      <c r="J310" s="42" t="s">
        <v>1046</v>
      </c>
      <c r="K310" s="1" t="s">
        <v>1057</v>
      </c>
      <c r="L310" s="2" t="s">
        <v>1728</v>
      </c>
      <c r="N310" s="2" t="s">
        <v>1722</v>
      </c>
      <c r="O310" s="4" t="s">
        <v>1725</v>
      </c>
      <c r="P310" s="2" t="s">
        <v>1399</v>
      </c>
      <c r="Q310" s="23" t="s">
        <v>1400</v>
      </c>
      <c r="R310" s="23" t="s">
        <v>1369</v>
      </c>
      <c r="S310" s="22">
        <v>21</v>
      </c>
      <c r="U310" s="3">
        <v>39.75379</v>
      </c>
      <c r="V310" s="3">
        <v>-118.9508</v>
      </c>
      <c r="Y310" s="11">
        <v>207.8</v>
      </c>
      <c r="Z310" s="28" t="s">
        <v>1042</v>
      </c>
      <c r="AA310" s="14" t="s">
        <v>1106</v>
      </c>
      <c r="AB310" s="8" t="s">
        <v>1125</v>
      </c>
      <c r="AC310" s="14">
        <v>86</v>
      </c>
    </row>
    <row r="311" spans="2:29" ht="12.75">
      <c r="B311" s="34" t="s">
        <v>1030</v>
      </c>
      <c r="F311" s="21" t="s">
        <v>1046</v>
      </c>
      <c r="G311" s="21" t="s">
        <v>1046</v>
      </c>
      <c r="H311" s="14">
        <v>219</v>
      </c>
      <c r="I311" s="40" t="s">
        <v>1408</v>
      </c>
      <c r="J311" s="42" t="s">
        <v>1046</v>
      </c>
      <c r="K311" s="1" t="s">
        <v>1057</v>
      </c>
      <c r="L311" s="2" t="s">
        <v>1396</v>
      </c>
      <c r="N311" s="2" t="s">
        <v>1722</v>
      </c>
      <c r="O311" s="4" t="s">
        <v>1725</v>
      </c>
      <c r="P311" s="2" t="s">
        <v>1399</v>
      </c>
      <c r="Q311" s="23" t="s">
        <v>1400</v>
      </c>
      <c r="R311" s="23" t="s">
        <v>1369</v>
      </c>
      <c r="S311" s="22">
        <v>23</v>
      </c>
      <c r="U311" s="3">
        <v>39.7598</v>
      </c>
      <c r="V311" s="3">
        <v>-118.9256</v>
      </c>
      <c r="Y311" s="48">
        <v>-9999</v>
      </c>
      <c r="Z311" s="14" t="s">
        <v>1042</v>
      </c>
      <c r="AB311" s="35" t="s">
        <v>1071</v>
      </c>
      <c r="AC311" s="14">
        <v>86</v>
      </c>
    </row>
    <row r="312" spans="2:29" ht="12.75">
      <c r="B312" s="34" t="s">
        <v>1030</v>
      </c>
      <c r="F312" s="21" t="s">
        <v>1046</v>
      </c>
      <c r="G312" s="21" t="s">
        <v>1046</v>
      </c>
      <c r="H312" s="14">
        <v>220</v>
      </c>
      <c r="I312" s="40" t="s">
        <v>1408</v>
      </c>
      <c r="J312" s="42" t="s">
        <v>1046</v>
      </c>
      <c r="K312" s="1" t="s">
        <v>1057</v>
      </c>
      <c r="L312" s="2" t="s">
        <v>1396</v>
      </c>
      <c r="N312" s="2" t="s">
        <v>1722</v>
      </c>
      <c r="O312" s="4" t="s">
        <v>1725</v>
      </c>
      <c r="P312" s="2" t="s">
        <v>1399</v>
      </c>
      <c r="Q312" s="23" t="s">
        <v>1400</v>
      </c>
      <c r="R312" s="23" t="s">
        <v>1369</v>
      </c>
      <c r="S312" s="22">
        <v>7</v>
      </c>
      <c r="U312" s="3">
        <v>39.79049</v>
      </c>
      <c r="V312" s="3">
        <v>-118.8886</v>
      </c>
      <c r="Y312" s="48">
        <v>-9999</v>
      </c>
      <c r="Z312" s="14" t="s">
        <v>1042</v>
      </c>
      <c r="AB312" s="35" t="s">
        <v>1071</v>
      </c>
      <c r="AC312" s="14">
        <v>86</v>
      </c>
    </row>
    <row r="313" spans="2:29" ht="12.75">
      <c r="B313" s="34" t="s">
        <v>1030</v>
      </c>
      <c r="F313" s="21" t="s">
        <v>1046</v>
      </c>
      <c r="G313" s="21" t="s">
        <v>1046</v>
      </c>
      <c r="H313" s="14">
        <v>483</v>
      </c>
      <c r="I313" s="40" t="s">
        <v>1729</v>
      </c>
      <c r="J313" s="42" t="s">
        <v>1046</v>
      </c>
      <c r="K313" s="1" t="s">
        <v>1034</v>
      </c>
      <c r="L313" s="2" t="s">
        <v>1099</v>
      </c>
      <c r="N313" s="2" t="s">
        <v>1730</v>
      </c>
      <c r="O313" s="4" t="s">
        <v>1731</v>
      </c>
      <c r="P313" s="2" t="s">
        <v>1732</v>
      </c>
      <c r="Q313" s="23" t="s">
        <v>1508</v>
      </c>
      <c r="R313" s="23" t="s">
        <v>1733</v>
      </c>
      <c r="S313" s="22">
        <v>18</v>
      </c>
      <c r="U313" s="3">
        <v>41.27506</v>
      </c>
      <c r="V313" s="3">
        <v>-115.3538</v>
      </c>
      <c r="Y313" s="11">
        <v>47.2</v>
      </c>
      <c r="Z313" s="14" t="s">
        <v>1734</v>
      </c>
      <c r="AA313" s="14" t="s">
        <v>1106</v>
      </c>
      <c r="AB313" s="44" t="s">
        <v>1071</v>
      </c>
      <c r="AC313" s="14">
        <v>80</v>
      </c>
    </row>
    <row r="314" spans="2:30" ht="12.75">
      <c r="B314" s="34" t="s">
        <v>1030</v>
      </c>
      <c r="F314" s="21">
        <v>74731</v>
      </c>
      <c r="G314" s="21" t="s">
        <v>1735</v>
      </c>
      <c r="H314" s="14">
        <v>476</v>
      </c>
      <c r="I314" s="40" t="s">
        <v>1736</v>
      </c>
      <c r="J314" s="42">
        <v>67</v>
      </c>
      <c r="K314" s="1" t="s">
        <v>1034</v>
      </c>
      <c r="L314" s="4" t="s">
        <v>1737</v>
      </c>
      <c r="N314" s="2" t="s">
        <v>1730</v>
      </c>
      <c r="O314" s="4" t="s">
        <v>1731</v>
      </c>
      <c r="P314" s="2" t="s">
        <v>1732</v>
      </c>
      <c r="Q314" s="23" t="s">
        <v>1508</v>
      </c>
      <c r="R314" s="23" t="s">
        <v>1733</v>
      </c>
      <c r="S314" s="22">
        <v>15</v>
      </c>
      <c r="T314" s="8" t="s">
        <v>1738</v>
      </c>
      <c r="U314" s="3">
        <v>41.26202</v>
      </c>
      <c r="V314" s="3">
        <v>-115.3054</v>
      </c>
      <c r="Y314" s="12">
        <f>52</f>
        <v>52</v>
      </c>
      <c r="Z314" s="14" t="s">
        <v>1739</v>
      </c>
      <c r="AB314" s="8" t="s">
        <v>1420</v>
      </c>
      <c r="AC314" s="14">
        <v>80</v>
      </c>
      <c r="AD314" t="s">
        <v>1740</v>
      </c>
    </row>
    <row r="315" spans="2:29" ht="12.75">
      <c r="B315" s="34" t="s">
        <v>1030</v>
      </c>
      <c r="F315" s="21" t="s">
        <v>1046</v>
      </c>
      <c r="G315" s="21" t="s">
        <v>1046</v>
      </c>
      <c r="H315" s="14">
        <v>477</v>
      </c>
      <c r="I315" s="40" t="s">
        <v>1736</v>
      </c>
      <c r="J315" s="43" t="s">
        <v>1046</v>
      </c>
      <c r="K315" s="1" t="s">
        <v>1034</v>
      </c>
      <c r="L315" s="2" t="s">
        <v>1250</v>
      </c>
      <c r="N315" s="2" t="s">
        <v>1730</v>
      </c>
      <c r="O315" s="4" t="s">
        <v>1731</v>
      </c>
      <c r="P315" s="2" t="s">
        <v>1732</v>
      </c>
      <c r="Q315" s="23" t="s">
        <v>1508</v>
      </c>
      <c r="R315" s="23" t="s">
        <v>1733</v>
      </c>
      <c r="S315" s="22">
        <v>15</v>
      </c>
      <c r="U315" s="3">
        <v>41.262</v>
      </c>
      <c r="V315" s="3">
        <v>-115.3061</v>
      </c>
      <c r="Y315" s="48">
        <v>-9999</v>
      </c>
      <c r="Z315" s="14" t="s">
        <v>1739</v>
      </c>
      <c r="AB315" s="44" t="s">
        <v>1071</v>
      </c>
      <c r="AC315" s="14">
        <v>80</v>
      </c>
    </row>
    <row r="316" spans="2:29" ht="12.75">
      <c r="B316" s="34" t="s">
        <v>1030</v>
      </c>
      <c r="F316" s="21" t="s">
        <v>1046</v>
      </c>
      <c r="G316" s="21" t="s">
        <v>1046</v>
      </c>
      <c r="H316" s="14">
        <v>478</v>
      </c>
      <c r="I316" s="40" t="s">
        <v>1736</v>
      </c>
      <c r="J316" s="43" t="s">
        <v>1046</v>
      </c>
      <c r="K316" s="1" t="s">
        <v>1034</v>
      </c>
      <c r="L316" s="2" t="s">
        <v>1250</v>
      </c>
      <c r="N316" s="2" t="s">
        <v>1730</v>
      </c>
      <c r="O316" s="4" t="s">
        <v>1731</v>
      </c>
      <c r="P316" s="2" t="s">
        <v>1732</v>
      </c>
      <c r="Q316" s="23" t="s">
        <v>1508</v>
      </c>
      <c r="R316" s="23" t="s">
        <v>1733</v>
      </c>
      <c r="S316" s="22">
        <v>15</v>
      </c>
      <c r="U316" s="3">
        <v>41.26183</v>
      </c>
      <c r="V316" s="3">
        <v>-115.3067</v>
      </c>
      <c r="Y316" s="48">
        <v>-9999</v>
      </c>
      <c r="Z316" s="14" t="s">
        <v>1739</v>
      </c>
      <c r="AB316" s="44" t="s">
        <v>1071</v>
      </c>
      <c r="AC316" s="14">
        <v>80</v>
      </c>
    </row>
    <row r="317" spans="2:29" ht="12.75">
      <c r="B317" s="34" t="s">
        <v>1030</v>
      </c>
      <c r="F317" s="21" t="s">
        <v>1046</v>
      </c>
      <c r="G317" s="21" t="s">
        <v>1046</v>
      </c>
      <c r="H317" s="14">
        <v>479</v>
      </c>
      <c r="I317" s="40" t="s">
        <v>1736</v>
      </c>
      <c r="J317" s="43" t="s">
        <v>1046</v>
      </c>
      <c r="K317" s="1" t="s">
        <v>1034</v>
      </c>
      <c r="L317" s="2" t="s">
        <v>1250</v>
      </c>
      <c r="N317" s="2" t="s">
        <v>1730</v>
      </c>
      <c r="O317" s="4" t="s">
        <v>1731</v>
      </c>
      <c r="P317" s="2" t="s">
        <v>1732</v>
      </c>
      <c r="Q317" s="23" t="s">
        <v>1508</v>
      </c>
      <c r="R317" s="23" t="s">
        <v>1733</v>
      </c>
      <c r="S317" s="22">
        <v>15</v>
      </c>
      <c r="U317" s="3">
        <v>41.26176</v>
      </c>
      <c r="V317" s="3">
        <v>-115.305</v>
      </c>
      <c r="Y317" s="48">
        <v>-9999</v>
      </c>
      <c r="Z317" s="14" t="s">
        <v>1739</v>
      </c>
      <c r="AB317" s="44" t="s">
        <v>1071</v>
      </c>
      <c r="AC317" s="14">
        <v>80</v>
      </c>
    </row>
    <row r="318" spans="2:29" ht="12.75">
      <c r="B318" s="34" t="s">
        <v>1030</v>
      </c>
      <c r="F318" s="21" t="s">
        <v>1046</v>
      </c>
      <c r="G318" s="21" t="s">
        <v>1046</v>
      </c>
      <c r="H318" s="14">
        <v>480</v>
      </c>
      <c r="I318" s="40" t="s">
        <v>1736</v>
      </c>
      <c r="J318" s="43" t="s">
        <v>1046</v>
      </c>
      <c r="K318" s="1" t="s">
        <v>1034</v>
      </c>
      <c r="L318" s="2" t="s">
        <v>1250</v>
      </c>
      <c r="N318" s="2" t="s">
        <v>1730</v>
      </c>
      <c r="O318" s="4" t="s">
        <v>1731</v>
      </c>
      <c r="P318" s="2" t="s">
        <v>1732</v>
      </c>
      <c r="Q318" s="23" t="s">
        <v>1508</v>
      </c>
      <c r="R318" s="23" t="s">
        <v>1733</v>
      </c>
      <c r="S318" s="22">
        <v>15</v>
      </c>
      <c r="U318" s="3">
        <v>41.26161</v>
      </c>
      <c r="V318" s="3">
        <v>-115.3064</v>
      </c>
      <c r="Y318" s="48">
        <v>-9999</v>
      </c>
      <c r="Z318" s="14" t="s">
        <v>1739</v>
      </c>
      <c r="AB318" s="44" t="s">
        <v>1071</v>
      </c>
      <c r="AC318" s="14">
        <v>80</v>
      </c>
    </row>
    <row r="319" spans="2:29" ht="12.75">
      <c r="B319" s="34" t="s">
        <v>1030</v>
      </c>
      <c r="F319" s="21" t="s">
        <v>1046</v>
      </c>
      <c r="G319" s="21" t="s">
        <v>1046</v>
      </c>
      <c r="H319" s="14">
        <v>481</v>
      </c>
      <c r="I319" s="40" t="s">
        <v>1736</v>
      </c>
      <c r="J319" s="43" t="s">
        <v>1046</v>
      </c>
      <c r="K319" s="1" t="s">
        <v>1034</v>
      </c>
      <c r="L319" s="2" t="s">
        <v>1250</v>
      </c>
      <c r="N319" s="2" t="s">
        <v>1730</v>
      </c>
      <c r="O319" s="4" t="s">
        <v>1731</v>
      </c>
      <c r="P319" s="2" t="s">
        <v>1732</v>
      </c>
      <c r="Q319" s="23" t="s">
        <v>1508</v>
      </c>
      <c r="R319" s="23" t="s">
        <v>1733</v>
      </c>
      <c r="S319" s="22">
        <v>15</v>
      </c>
      <c r="U319" s="3">
        <v>41.2617</v>
      </c>
      <c r="V319" s="3">
        <v>-115.3055</v>
      </c>
      <c r="Y319" s="48">
        <v>-9999</v>
      </c>
      <c r="Z319" s="14" t="s">
        <v>1739</v>
      </c>
      <c r="AB319" s="44" t="s">
        <v>1071</v>
      </c>
      <c r="AC319" s="14">
        <v>80</v>
      </c>
    </row>
    <row r="320" spans="2:29" ht="12.75">
      <c r="B320" s="34" t="s">
        <v>1030</v>
      </c>
      <c r="F320" s="21" t="s">
        <v>1046</v>
      </c>
      <c r="G320" s="21" t="s">
        <v>1046</v>
      </c>
      <c r="H320" s="14">
        <v>482</v>
      </c>
      <c r="I320" s="40" t="s">
        <v>1736</v>
      </c>
      <c r="J320" s="43" t="s">
        <v>1046</v>
      </c>
      <c r="K320" s="1" t="s">
        <v>1034</v>
      </c>
      <c r="L320" s="2" t="s">
        <v>1250</v>
      </c>
      <c r="N320" s="2" t="s">
        <v>1730</v>
      </c>
      <c r="O320" s="4" t="s">
        <v>1731</v>
      </c>
      <c r="P320" s="2" t="s">
        <v>1732</v>
      </c>
      <c r="Q320" s="23" t="s">
        <v>1508</v>
      </c>
      <c r="R320" s="23" t="s">
        <v>1733</v>
      </c>
      <c r="S320" s="22">
        <v>15</v>
      </c>
      <c r="U320" s="3">
        <v>41.2614</v>
      </c>
      <c r="V320" s="3">
        <v>-115.3035</v>
      </c>
      <c r="Y320" s="48">
        <v>-9999</v>
      </c>
      <c r="Z320" s="14" t="s">
        <v>1739</v>
      </c>
      <c r="AB320" s="44" t="s">
        <v>1071</v>
      </c>
      <c r="AC320" s="14">
        <v>80</v>
      </c>
    </row>
    <row r="321" spans="2:29" ht="12.75">
      <c r="B321" s="34" t="s">
        <v>1030</v>
      </c>
      <c r="F321" s="21" t="s">
        <v>1046</v>
      </c>
      <c r="G321" s="21" t="s">
        <v>1046</v>
      </c>
      <c r="H321" s="14">
        <v>259</v>
      </c>
      <c r="I321" s="40" t="s">
        <v>1741</v>
      </c>
      <c r="J321" s="42" t="s">
        <v>1046</v>
      </c>
      <c r="K321" s="1" t="s">
        <v>1034</v>
      </c>
      <c r="L321" s="2" t="s">
        <v>1099</v>
      </c>
      <c r="N321" s="2" t="s">
        <v>1742</v>
      </c>
      <c r="O321" s="4" t="s">
        <v>1743</v>
      </c>
      <c r="P321" s="2" t="s">
        <v>1070</v>
      </c>
      <c r="Q321" s="23" t="s">
        <v>1310</v>
      </c>
      <c r="R321" s="23" t="s">
        <v>1254</v>
      </c>
      <c r="S321" s="22">
        <v>1</v>
      </c>
      <c r="U321" s="3">
        <v>39.07738</v>
      </c>
      <c r="V321" s="3">
        <v>-116.6357</v>
      </c>
      <c r="Y321" s="48">
        <v>-9999</v>
      </c>
      <c r="Z321" s="14" t="s">
        <v>1042</v>
      </c>
      <c r="AB321" s="44" t="s">
        <v>1071</v>
      </c>
      <c r="AC321" s="14">
        <v>89</v>
      </c>
    </row>
    <row r="322" spans="2:29" ht="12.75">
      <c r="B322" s="34" t="s">
        <v>1030</v>
      </c>
      <c r="F322" s="21" t="s">
        <v>1046</v>
      </c>
      <c r="G322" s="21" t="s">
        <v>1046</v>
      </c>
      <c r="H322" s="14">
        <v>260</v>
      </c>
      <c r="I322" s="40" t="s">
        <v>1741</v>
      </c>
      <c r="J322" s="42" t="s">
        <v>1046</v>
      </c>
      <c r="K322" s="1" t="s">
        <v>1034</v>
      </c>
      <c r="L322" s="2" t="s">
        <v>1099</v>
      </c>
      <c r="N322" s="2" t="s">
        <v>1742</v>
      </c>
      <c r="O322" s="4" t="s">
        <v>1743</v>
      </c>
      <c r="P322" s="2" t="s">
        <v>1070</v>
      </c>
      <c r="Q322" s="23" t="s">
        <v>1310</v>
      </c>
      <c r="R322" s="23" t="s">
        <v>1254</v>
      </c>
      <c r="S322" s="22">
        <v>2</v>
      </c>
      <c r="U322" s="3">
        <v>39.08009</v>
      </c>
      <c r="V322" s="3">
        <v>-116.6389</v>
      </c>
      <c r="Y322" s="48">
        <v>-9999</v>
      </c>
      <c r="Z322" s="14" t="s">
        <v>1744</v>
      </c>
      <c r="AB322" s="44" t="s">
        <v>1071</v>
      </c>
      <c r="AC322" s="14">
        <v>89</v>
      </c>
    </row>
    <row r="323" spans="2:29" ht="12.75">
      <c r="B323" s="34" t="s">
        <v>1030</v>
      </c>
      <c r="F323" s="21" t="s">
        <v>1046</v>
      </c>
      <c r="G323" s="21" t="s">
        <v>1046</v>
      </c>
      <c r="H323" s="14">
        <v>261</v>
      </c>
      <c r="I323" s="40" t="s">
        <v>1741</v>
      </c>
      <c r="J323" s="42" t="s">
        <v>1046</v>
      </c>
      <c r="K323" s="1" t="s">
        <v>1034</v>
      </c>
      <c r="L323" s="2" t="s">
        <v>1099</v>
      </c>
      <c r="N323" s="2" t="s">
        <v>1742</v>
      </c>
      <c r="O323" s="4" t="s">
        <v>1743</v>
      </c>
      <c r="P323" s="2" t="s">
        <v>1070</v>
      </c>
      <c r="Q323" s="23" t="s">
        <v>1310</v>
      </c>
      <c r="R323" s="23" t="s">
        <v>1254</v>
      </c>
      <c r="S323" s="22">
        <v>2</v>
      </c>
      <c r="U323" s="3">
        <v>39.07984</v>
      </c>
      <c r="V323" s="3">
        <v>-116.6394</v>
      </c>
      <c r="Y323" s="48">
        <v>-9999</v>
      </c>
      <c r="Z323" s="14" t="s">
        <v>1744</v>
      </c>
      <c r="AB323" s="44" t="s">
        <v>1071</v>
      </c>
      <c r="AC323" s="14">
        <v>89</v>
      </c>
    </row>
    <row r="324" spans="2:29" ht="12.75">
      <c r="B324" s="34" t="s">
        <v>1030</v>
      </c>
      <c r="F324" s="21" t="s">
        <v>1046</v>
      </c>
      <c r="G324" s="21" t="s">
        <v>1046</v>
      </c>
      <c r="H324" s="14">
        <v>262</v>
      </c>
      <c r="I324" s="40" t="s">
        <v>1741</v>
      </c>
      <c r="J324" s="42" t="s">
        <v>1046</v>
      </c>
      <c r="K324" s="1" t="s">
        <v>1034</v>
      </c>
      <c r="L324" s="2" t="s">
        <v>1099</v>
      </c>
      <c r="N324" s="2" t="s">
        <v>1742</v>
      </c>
      <c r="O324" s="4" t="s">
        <v>1743</v>
      </c>
      <c r="P324" s="2" t="s">
        <v>1070</v>
      </c>
      <c r="Q324" s="23" t="s">
        <v>1310</v>
      </c>
      <c r="R324" s="23" t="s">
        <v>1254</v>
      </c>
      <c r="S324" s="22">
        <v>2</v>
      </c>
      <c r="U324" s="3">
        <v>39.07976</v>
      </c>
      <c r="V324" s="3">
        <v>-116.6385</v>
      </c>
      <c r="Y324" s="48">
        <v>-9999</v>
      </c>
      <c r="Z324" s="14" t="s">
        <v>1744</v>
      </c>
      <c r="AB324" s="44" t="s">
        <v>1071</v>
      </c>
      <c r="AC324" s="14">
        <v>89</v>
      </c>
    </row>
    <row r="325" spans="2:29" ht="12.75">
      <c r="B325" s="34" t="s">
        <v>1030</v>
      </c>
      <c r="F325" s="21" t="s">
        <v>1046</v>
      </c>
      <c r="G325" s="21" t="s">
        <v>1046</v>
      </c>
      <c r="H325" s="14">
        <v>263</v>
      </c>
      <c r="I325" s="40" t="s">
        <v>1741</v>
      </c>
      <c r="J325" s="42">
        <v>280</v>
      </c>
      <c r="K325" s="1" t="s">
        <v>1034</v>
      </c>
      <c r="L325" s="2" t="s">
        <v>1745</v>
      </c>
      <c r="N325" s="2" t="s">
        <v>1742</v>
      </c>
      <c r="O325" s="4" t="s">
        <v>1743</v>
      </c>
      <c r="P325" s="2" t="s">
        <v>1070</v>
      </c>
      <c r="Q325" s="23" t="s">
        <v>1310</v>
      </c>
      <c r="R325" s="23" t="s">
        <v>1254</v>
      </c>
      <c r="S325" s="22">
        <v>2</v>
      </c>
      <c r="T325" s="8" t="s">
        <v>1041</v>
      </c>
      <c r="U325" s="3">
        <v>39.07874</v>
      </c>
      <c r="V325" s="3">
        <v>-116.639</v>
      </c>
      <c r="Y325" s="12">
        <f>45</f>
        <v>45</v>
      </c>
      <c r="Z325" s="14" t="s">
        <v>1744</v>
      </c>
      <c r="AB325" s="8" t="s">
        <v>1220</v>
      </c>
      <c r="AC325" s="14">
        <v>89</v>
      </c>
    </row>
    <row r="326" spans="2:29" ht="12.75">
      <c r="B326" s="34" t="s">
        <v>1030</v>
      </c>
      <c r="F326" s="21" t="s">
        <v>1046</v>
      </c>
      <c r="G326" s="21" t="s">
        <v>1046</v>
      </c>
      <c r="H326" s="14">
        <v>264</v>
      </c>
      <c r="I326" s="40" t="s">
        <v>1741</v>
      </c>
      <c r="J326" s="42" t="s">
        <v>1046</v>
      </c>
      <c r="K326" s="1" t="s">
        <v>1034</v>
      </c>
      <c r="L326" s="2" t="s">
        <v>1099</v>
      </c>
      <c r="N326" s="2" t="s">
        <v>1742</v>
      </c>
      <c r="O326" s="4" t="s">
        <v>1743</v>
      </c>
      <c r="P326" s="2" t="s">
        <v>1070</v>
      </c>
      <c r="Q326" s="23" t="s">
        <v>1310</v>
      </c>
      <c r="R326" s="23" t="s">
        <v>1254</v>
      </c>
      <c r="S326" s="22">
        <v>22</v>
      </c>
      <c r="U326" s="3">
        <v>39.04092</v>
      </c>
      <c r="V326" s="3">
        <v>-116.6626</v>
      </c>
      <c r="Y326" s="48">
        <v>-9999</v>
      </c>
      <c r="Z326" s="14" t="s">
        <v>1042</v>
      </c>
      <c r="AA326" s="14" t="s">
        <v>1106</v>
      </c>
      <c r="AB326" s="44" t="s">
        <v>1071</v>
      </c>
      <c r="AC326" s="14">
        <v>89</v>
      </c>
    </row>
    <row r="327" spans="2:29" ht="12.75">
      <c r="B327" s="34" t="s">
        <v>1030</v>
      </c>
      <c r="F327" s="21" t="s">
        <v>1046</v>
      </c>
      <c r="G327" s="21" t="s">
        <v>1046</v>
      </c>
      <c r="H327" s="14">
        <v>265</v>
      </c>
      <c r="I327" s="40" t="s">
        <v>1741</v>
      </c>
      <c r="J327" s="42">
        <v>281</v>
      </c>
      <c r="K327" s="1" t="s">
        <v>1034</v>
      </c>
      <c r="L327" s="2" t="s">
        <v>1743</v>
      </c>
      <c r="N327" s="2" t="s">
        <v>1742</v>
      </c>
      <c r="O327" s="4" t="s">
        <v>1743</v>
      </c>
      <c r="P327" s="2" t="s">
        <v>1070</v>
      </c>
      <c r="Q327" s="23" t="s">
        <v>1310</v>
      </c>
      <c r="R327" s="23" t="s">
        <v>1254</v>
      </c>
      <c r="S327" s="22">
        <v>22</v>
      </c>
      <c r="U327" s="3">
        <v>39.03038</v>
      </c>
      <c r="V327" s="3">
        <v>-116.6673</v>
      </c>
      <c r="Y327" s="48">
        <v>-9999</v>
      </c>
      <c r="Z327" s="14" t="s">
        <v>1576</v>
      </c>
      <c r="AB327" s="8" t="s">
        <v>1220</v>
      </c>
      <c r="AC327" s="14">
        <v>89</v>
      </c>
    </row>
    <row r="328" spans="2:29" ht="12.75">
      <c r="B328" s="34" t="s">
        <v>1030</v>
      </c>
      <c r="F328" s="21" t="s">
        <v>1046</v>
      </c>
      <c r="G328" s="21" t="s">
        <v>1046</v>
      </c>
      <c r="H328" s="14">
        <v>267</v>
      </c>
      <c r="I328" s="40" t="s">
        <v>1741</v>
      </c>
      <c r="J328" s="42">
        <v>281</v>
      </c>
      <c r="K328" s="1" t="s">
        <v>1034</v>
      </c>
      <c r="L328" s="2" t="s">
        <v>1743</v>
      </c>
      <c r="N328" s="2" t="s">
        <v>1742</v>
      </c>
      <c r="O328" s="4" t="s">
        <v>1743</v>
      </c>
      <c r="P328" s="2" t="s">
        <v>1070</v>
      </c>
      <c r="Q328" s="23" t="s">
        <v>1310</v>
      </c>
      <c r="R328" s="23" t="s">
        <v>1254</v>
      </c>
      <c r="S328" s="22">
        <v>22</v>
      </c>
      <c r="U328" s="3">
        <v>39.02961</v>
      </c>
      <c r="V328" s="3">
        <v>-116.6676</v>
      </c>
      <c r="Y328" s="48">
        <v>-9999</v>
      </c>
      <c r="Z328" s="14" t="s">
        <v>1576</v>
      </c>
      <c r="AB328" s="8" t="s">
        <v>1220</v>
      </c>
      <c r="AC328" s="14">
        <v>89</v>
      </c>
    </row>
    <row r="329" spans="2:29" ht="12.75">
      <c r="B329" s="34" t="s">
        <v>1030</v>
      </c>
      <c r="F329" s="21" t="s">
        <v>1046</v>
      </c>
      <c r="G329" s="21" t="s">
        <v>1046</v>
      </c>
      <c r="H329" s="14">
        <v>268</v>
      </c>
      <c r="I329" s="40" t="s">
        <v>1741</v>
      </c>
      <c r="J329" s="42">
        <v>281</v>
      </c>
      <c r="K329" s="1" t="s">
        <v>1034</v>
      </c>
      <c r="L329" s="2" t="s">
        <v>1743</v>
      </c>
      <c r="N329" s="2" t="s">
        <v>1742</v>
      </c>
      <c r="O329" s="4" t="s">
        <v>1743</v>
      </c>
      <c r="P329" s="2" t="s">
        <v>1070</v>
      </c>
      <c r="Q329" s="23" t="s">
        <v>1310</v>
      </c>
      <c r="R329" s="23" t="s">
        <v>1254</v>
      </c>
      <c r="S329" s="22">
        <v>22</v>
      </c>
      <c r="U329" s="3">
        <v>39.03031</v>
      </c>
      <c r="V329" s="3">
        <v>-116.6657</v>
      </c>
      <c r="Y329" s="48">
        <v>-9999</v>
      </c>
      <c r="Z329" s="14" t="s">
        <v>1576</v>
      </c>
      <c r="AB329" s="8" t="s">
        <v>1220</v>
      </c>
      <c r="AC329" s="14">
        <v>89</v>
      </c>
    </row>
    <row r="330" spans="2:29" ht="12.75">
      <c r="B330" s="34" t="s">
        <v>1030</v>
      </c>
      <c r="F330" s="21" t="s">
        <v>1046</v>
      </c>
      <c r="G330" s="21" t="s">
        <v>1046</v>
      </c>
      <c r="H330" s="14">
        <v>269</v>
      </c>
      <c r="I330" s="40" t="s">
        <v>1741</v>
      </c>
      <c r="J330" s="42">
        <v>281</v>
      </c>
      <c r="K330" s="1" t="s">
        <v>1034</v>
      </c>
      <c r="L330" s="2" t="s">
        <v>1743</v>
      </c>
      <c r="N330" s="2" t="s">
        <v>1742</v>
      </c>
      <c r="O330" s="4" t="s">
        <v>1743</v>
      </c>
      <c r="P330" s="2" t="s">
        <v>1070</v>
      </c>
      <c r="Q330" s="23" t="s">
        <v>1310</v>
      </c>
      <c r="R330" s="23" t="s">
        <v>1254</v>
      </c>
      <c r="S330" s="22">
        <v>22</v>
      </c>
      <c r="T330" s="8" t="s">
        <v>1155</v>
      </c>
      <c r="U330" s="3">
        <v>39.02922</v>
      </c>
      <c r="V330" s="3">
        <v>-116.6666</v>
      </c>
      <c r="Y330" s="12">
        <f>59</f>
        <v>59</v>
      </c>
      <c r="Z330" s="14" t="s">
        <v>1576</v>
      </c>
      <c r="AB330" s="8" t="s">
        <v>1220</v>
      </c>
      <c r="AC330" s="14">
        <v>89</v>
      </c>
    </row>
    <row r="331" spans="2:29" ht="12.75">
      <c r="B331" s="34" t="s">
        <v>1030</v>
      </c>
      <c r="F331" s="21" t="s">
        <v>1046</v>
      </c>
      <c r="G331" s="21">
        <v>70314</v>
      </c>
      <c r="H331" s="14">
        <v>303</v>
      </c>
      <c r="I331" s="40" t="s">
        <v>1746</v>
      </c>
      <c r="J331" s="42">
        <v>236</v>
      </c>
      <c r="K331" s="1" t="s">
        <v>1057</v>
      </c>
      <c r="L331" s="2" t="s">
        <v>1747</v>
      </c>
      <c r="N331" s="2" t="s">
        <v>1748</v>
      </c>
      <c r="O331" s="4" t="s">
        <v>1749</v>
      </c>
      <c r="P331" s="2" t="s">
        <v>1399</v>
      </c>
      <c r="Q331" s="23" t="s">
        <v>1410</v>
      </c>
      <c r="R331" s="23" t="s">
        <v>1750</v>
      </c>
      <c r="S331" s="22">
        <v>14</v>
      </c>
      <c r="U331" s="3">
        <v>39.86605</v>
      </c>
      <c r="V331" s="3">
        <v>-118.0165</v>
      </c>
      <c r="Y331" s="48">
        <v>-9999</v>
      </c>
      <c r="Z331" s="28" t="s">
        <v>1300</v>
      </c>
      <c r="AA331" s="14" t="s">
        <v>1106</v>
      </c>
      <c r="AB331" s="8" t="s">
        <v>1751</v>
      </c>
      <c r="AC331" s="14">
        <v>90</v>
      </c>
    </row>
    <row r="332" spans="2:29" ht="12.75">
      <c r="B332" s="34" t="s">
        <v>1030</v>
      </c>
      <c r="F332" s="21" t="s">
        <v>1046</v>
      </c>
      <c r="G332" s="21" t="s">
        <v>1046</v>
      </c>
      <c r="H332" s="14">
        <v>274</v>
      </c>
      <c r="I332" s="40" t="s">
        <v>1752</v>
      </c>
      <c r="J332" s="42">
        <v>237</v>
      </c>
      <c r="K332" s="1" t="s">
        <v>1034</v>
      </c>
      <c r="L332" s="2" t="s">
        <v>1749</v>
      </c>
      <c r="N332" s="2" t="s">
        <v>1753</v>
      </c>
      <c r="O332" s="4" t="s">
        <v>1749</v>
      </c>
      <c r="P332" s="2" t="s">
        <v>1399</v>
      </c>
      <c r="Q332" s="23" t="s">
        <v>1400</v>
      </c>
      <c r="R332" s="23" t="s">
        <v>1750</v>
      </c>
      <c r="S332" s="22">
        <v>5</v>
      </c>
      <c r="U332" s="3">
        <v>39.79966</v>
      </c>
      <c r="V332" s="3">
        <v>-118.065</v>
      </c>
      <c r="Y332" s="48">
        <v>-9999</v>
      </c>
      <c r="Z332" s="28" t="s">
        <v>1754</v>
      </c>
      <c r="AB332" s="8" t="s">
        <v>1220</v>
      </c>
      <c r="AC332" s="14">
        <v>90</v>
      </c>
    </row>
    <row r="333" spans="2:29" ht="12.75">
      <c r="B333" s="34" t="s">
        <v>1030</v>
      </c>
      <c r="F333" s="21" t="s">
        <v>1046</v>
      </c>
      <c r="G333" s="21" t="s">
        <v>1046</v>
      </c>
      <c r="H333" s="14">
        <v>275</v>
      </c>
      <c r="I333" s="40" t="s">
        <v>1752</v>
      </c>
      <c r="J333" s="42">
        <v>237</v>
      </c>
      <c r="K333" s="1" t="s">
        <v>1034</v>
      </c>
      <c r="L333" s="2" t="s">
        <v>1749</v>
      </c>
      <c r="N333" s="2" t="s">
        <v>1753</v>
      </c>
      <c r="O333" s="4" t="s">
        <v>1749</v>
      </c>
      <c r="P333" s="2" t="s">
        <v>1399</v>
      </c>
      <c r="Q333" s="23" t="s">
        <v>1400</v>
      </c>
      <c r="R333" s="23" t="s">
        <v>1750</v>
      </c>
      <c r="S333" s="22">
        <v>5</v>
      </c>
      <c r="U333" s="3">
        <v>39.79926</v>
      </c>
      <c r="V333" s="3">
        <v>-118.0653</v>
      </c>
      <c r="Y333" s="48">
        <v>-9999</v>
      </c>
      <c r="Z333" s="28" t="s">
        <v>1754</v>
      </c>
      <c r="AB333" s="8" t="s">
        <v>1220</v>
      </c>
      <c r="AC333" s="14">
        <v>90</v>
      </c>
    </row>
    <row r="334" spans="2:29" ht="12.75">
      <c r="B334" s="34" t="s">
        <v>1030</v>
      </c>
      <c r="F334" s="21" t="s">
        <v>1046</v>
      </c>
      <c r="G334" s="21" t="s">
        <v>1046</v>
      </c>
      <c r="H334" s="14">
        <v>276</v>
      </c>
      <c r="I334" s="40" t="s">
        <v>1752</v>
      </c>
      <c r="J334" s="42">
        <v>237</v>
      </c>
      <c r="K334" s="1" t="s">
        <v>1034</v>
      </c>
      <c r="L334" s="2" t="s">
        <v>1749</v>
      </c>
      <c r="N334" s="2" t="s">
        <v>1753</v>
      </c>
      <c r="O334" s="4" t="s">
        <v>1749</v>
      </c>
      <c r="P334" s="2" t="s">
        <v>1399</v>
      </c>
      <c r="Q334" s="23" t="s">
        <v>1400</v>
      </c>
      <c r="R334" s="23" t="s">
        <v>1750</v>
      </c>
      <c r="S334" s="22">
        <v>5</v>
      </c>
      <c r="U334" s="3">
        <v>39.79827</v>
      </c>
      <c r="V334" s="3">
        <v>-118.0657</v>
      </c>
      <c r="Y334" s="48">
        <v>-9999</v>
      </c>
      <c r="Z334" s="28" t="s">
        <v>1754</v>
      </c>
      <c r="AB334" s="8" t="s">
        <v>1220</v>
      </c>
      <c r="AC334" s="14">
        <v>90</v>
      </c>
    </row>
    <row r="335" spans="2:29" ht="12.75">
      <c r="B335" s="34" t="s">
        <v>1030</v>
      </c>
      <c r="F335" s="21" t="s">
        <v>1046</v>
      </c>
      <c r="G335" s="21" t="s">
        <v>1046</v>
      </c>
      <c r="H335" s="14">
        <v>277</v>
      </c>
      <c r="I335" s="40" t="s">
        <v>1752</v>
      </c>
      <c r="J335" s="42">
        <v>237</v>
      </c>
      <c r="K335" s="1" t="s">
        <v>1034</v>
      </c>
      <c r="L335" s="2" t="s">
        <v>1749</v>
      </c>
      <c r="N335" s="2" t="s">
        <v>1753</v>
      </c>
      <c r="O335" s="4" t="s">
        <v>1749</v>
      </c>
      <c r="P335" s="2" t="s">
        <v>1399</v>
      </c>
      <c r="Q335" s="23" t="s">
        <v>1400</v>
      </c>
      <c r="R335" s="23" t="s">
        <v>1750</v>
      </c>
      <c r="S335" s="22">
        <v>5</v>
      </c>
      <c r="U335" s="3">
        <v>39.79795</v>
      </c>
      <c r="V335" s="3">
        <v>-118.0654</v>
      </c>
      <c r="Y335" s="48">
        <v>-9999</v>
      </c>
      <c r="Z335" s="28" t="s">
        <v>1754</v>
      </c>
      <c r="AB335" s="8" t="s">
        <v>1220</v>
      </c>
      <c r="AC335" s="14">
        <v>90</v>
      </c>
    </row>
    <row r="336" spans="2:29" ht="12.75">
      <c r="B336" s="34" t="s">
        <v>1030</v>
      </c>
      <c r="F336" s="21" t="s">
        <v>1046</v>
      </c>
      <c r="G336" s="21" t="s">
        <v>1046</v>
      </c>
      <c r="H336" s="14">
        <v>278</v>
      </c>
      <c r="I336" s="40" t="s">
        <v>1752</v>
      </c>
      <c r="J336" s="42">
        <v>237</v>
      </c>
      <c r="K336" s="1" t="s">
        <v>1034</v>
      </c>
      <c r="L336" s="2" t="s">
        <v>1749</v>
      </c>
      <c r="N336" s="2" t="s">
        <v>1753</v>
      </c>
      <c r="O336" s="4" t="s">
        <v>1749</v>
      </c>
      <c r="P336" s="2" t="s">
        <v>1399</v>
      </c>
      <c r="Q336" s="23" t="s">
        <v>1400</v>
      </c>
      <c r="R336" s="23" t="s">
        <v>1750</v>
      </c>
      <c r="S336" s="22">
        <v>5</v>
      </c>
      <c r="U336" s="3">
        <v>39.79768</v>
      </c>
      <c r="V336" s="3">
        <v>-118.0662</v>
      </c>
      <c r="Y336" s="48">
        <v>-9999</v>
      </c>
      <c r="Z336" s="28" t="s">
        <v>1754</v>
      </c>
      <c r="AB336" s="8" t="s">
        <v>1220</v>
      </c>
      <c r="AC336" s="14">
        <v>90</v>
      </c>
    </row>
    <row r="337" spans="2:29" ht="12.75">
      <c r="B337" s="34" t="s">
        <v>1030</v>
      </c>
      <c r="F337" s="21" t="s">
        <v>1046</v>
      </c>
      <c r="G337" s="21" t="s">
        <v>1046</v>
      </c>
      <c r="H337" s="14">
        <v>279</v>
      </c>
      <c r="I337" s="40" t="s">
        <v>1752</v>
      </c>
      <c r="J337" s="42">
        <v>237</v>
      </c>
      <c r="K337" s="1" t="s">
        <v>1034</v>
      </c>
      <c r="L337" s="2" t="s">
        <v>1749</v>
      </c>
      <c r="N337" s="2" t="s">
        <v>1753</v>
      </c>
      <c r="O337" s="4" t="s">
        <v>1749</v>
      </c>
      <c r="P337" s="2" t="s">
        <v>1399</v>
      </c>
      <c r="Q337" s="23" t="s">
        <v>1400</v>
      </c>
      <c r="R337" s="23" t="s">
        <v>1750</v>
      </c>
      <c r="S337" s="22">
        <v>5</v>
      </c>
      <c r="U337" s="3">
        <v>39.79779</v>
      </c>
      <c r="V337" s="3">
        <v>-118.0679</v>
      </c>
      <c r="Y337" s="48">
        <v>-9999</v>
      </c>
      <c r="Z337" s="28" t="s">
        <v>1754</v>
      </c>
      <c r="AB337" s="8" t="s">
        <v>1220</v>
      </c>
      <c r="AC337" s="14">
        <v>90</v>
      </c>
    </row>
    <row r="338" spans="2:29" ht="12.75">
      <c r="B338" s="34" t="s">
        <v>1030</v>
      </c>
      <c r="F338" s="21" t="s">
        <v>1046</v>
      </c>
      <c r="G338" s="21" t="s">
        <v>1046</v>
      </c>
      <c r="H338" s="14">
        <v>280</v>
      </c>
      <c r="I338" s="40" t="s">
        <v>1752</v>
      </c>
      <c r="J338" s="42">
        <v>237</v>
      </c>
      <c r="K338" s="1" t="s">
        <v>1034</v>
      </c>
      <c r="L338" s="2" t="s">
        <v>1749</v>
      </c>
      <c r="N338" s="2" t="s">
        <v>1753</v>
      </c>
      <c r="O338" s="4" t="s">
        <v>1749</v>
      </c>
      <c r="P338" s="2" t="s">
        <v>1399</v>
      </c>
      <c r="Q338" s="23" t="s">
        <v>1400</v>
      </c>
      <c r="R338" s="23" t="s">
        <v>1750</v>
      </c>
      <c r="S338" s="22">
        <v>5</v>
      </c>
      <c r="U338" s="3">
        <v>39.7974</v>
      </c>
      <c r="V338" s="3">
        <v>-118.0679</v>
      </c>
      <c r="Y338" s="48">
        <v>-9999</v>
      </c>
      <c r="Z338" s="28" t="s">
        <v>1754</v>
      </c>
      <c r="AB338" s="8" t="s">
        <v>1220</v>
      </c>
      <c r="AC338" s="14">
        <v>90</v>
      </c>
    </row>
    <row r="339" spans="2:29" ht="12.75">
      <c r="B339" s="34" t="s">
        <v>1030</v>
      </c>
      <c r="F339" s="21">
        <v>653</v>
      </c>
      <c r="G339" s="21">
        <v>70311</v>
      </c>
      <c r="H339" s="14">
        <v>281</v>
      </c>
      <c r="I339" s="40" t="s">
        <v>1752</v>
      </c>
      <c r="J339" s="42">
        <v>237</v>
      </c>
      <c r="K339" s="1" t="s">
        <v>1034</v>
      </c>
      <c r="L339" s="2" t="s">
        <v>1749</v>
      </c>
      <c r="N339" s="2" t="s">
        <v>1753</v>
      </c>
      <c r="O339" s="4" t="s">
        <v>1749</v>
      </c>
      <c r="P339" s="2" t="s">
        <v>1399</v>
      </c>
      <c r="Q339" s="23" t="s">
        <v>1400</v>
      </c>
      <c r="R339" s="23" t="s">
        <v>1750</v>
      </c>
      <c r="S339" s="22">
        <v>5</v>
      </c>
      <c r="U339" s="3">
        <v>39.7973</v>
      </c>
      <c r="V339" s="3">
        <v>-118.0673</v>
      </c>
      <c r="Y339" s="48">
        <v>-9999</v>
      </c>
      <c r="Z339" s="28" t="s">
        <v>1754</v>
      </c>
      <c r="AB339" s="8" t="s">
        <v>1220</v>
      </c>
      <c r="AC339" s="14">
        <v>90</v>
      </c>
    </row>
    <row r="340" spans="2:29" ht="12.75">
      <c r="B340" s="34" t="s">
        <v>1030</v>
      </c>
      <c r="F340" s="21" t="s">
        <v>1046</v>
      </c>
      <c r="G340" s="21" t="s">
        <v>1046</v>
      </c>
      <c r="H340" s="14">
        <v>282</v>
      </c>
      <c r="I340" s="40" t="s">
        <v>1752</v>
      </c>
      <c r="J340" s="42">
        <v>237</v>
      </c>
      <c r="K340" s="1" t="s">
        <v>1034</v>
      </c>
      <c r="L340" s="2" t="s">
        <v>1749</v>
      </c>
      <c r="N340" s="2" t="s">
        <v>1753</v>
      </c>
      <c r="O340" s="4" t="s">
        <v>1749</v>
      </c>
      <c r="P340" s="2" t="s">
        <v>1399</v>
      </c>
      <c r="Q340" s="23" t="s">
        <v>1400</v>
      </c>
      <c r="R340" s="23" t="s">
        <v>1750</v>
      </c>
      <c r="S340" s="22">
        <v>5</v>
      </c>
      <c r="U340" s="3">
        <v>39.79751</v>
      </c>
      <c r="V340" s="3">
        <v>-118.067</v>
      </c>
      <c r="Y340" s="48">
        <v>-9999</v>
      </c>
      <c r="Z340" s="28" t="s">
        <v>1754</v>
      </c>
      <c r="AB340" s="8" t="s">
        <v>1220</v>
      </c>
      <c r="AC340" s="14">
        <v>90</v>
      </c>
    </row>
    <row r="341" spans="2:29" ht="12.75">
      <c r="B341" s="34" t="s">
        <v>1030</v>
      </c>
      <c r="F341" s="21" t="s">
        <v>1046</v>
      </c>
      <c r="G341" s="21" t="s">
        <v>1046</v>
      </c>
      <c r="H341" s="14">
        <v>283</v>
      </c>
      <c r="I341" s="40" t="s">
        <v>1752</v>
      </c>
      <c r="J341" s="42">
        <v>237</v>
      </c>
      <c r="K341" s="1" t="s">
        <v>1034</v>
      </c>
      <c r="L341" s="2" t="s">
        <v>1749</v>
      </c>
      <c r="N341" s="2" t="s">
        <v>1753</v>
      </c>
      <c r="O341" s="4" t="s">
        <v>1749</v>
      </c>
      <c r="P341" s="2" t="s">
        <v>1399</v>
      </c>
      <c r="Q341" s="23" t="s">
        <v>1400</v>
      </c>
      <c r="R341" s="23" t="s">
        <v>1750</v>
      </c>
      <c r="S341" s="22">
        <v>5</v>
      </c>
      <c r="U341" s="3">
        <v>39.79736</v>
      </c>
      <c r="V341" s="3">
        <v>-118.0666</v>
      </c>
      <c r="Y341" s="48">
        <v>-9999</v>
      </c>
      <c r="Z341" s="28" t="s">
        <v>1754</v>
      </c>
      <c r="AB341" s="8" t="s">
        <v>1220</v>
      </c>
      <c r="AC341" s="14">
        <v>90</v>
      </c>
    </row>
    <row r="342" spans="2:29" ht="12.75">
      <c r="B342" s="34" t="s">
        <v>1030</v>
      </c>
      <c r="F342" s="21" t="s">
        <v>1046</v>
      </c>
      <c r="G342" s="21" t="s">
        <v>1046</v>
      </c>
      <c r="H342" s="14">
        <v>284</v>
      </c>
      <c r="I342" s="40" t="s">
        <v>1752</v>
      </c>
      <c r="J342" s="42">
        <v>237</v>
      </c>
      <c r="K342" s="1" t="s">
        <v>1034</v>
      </c>
      <c r="L342" s="2" t="s">
        <v>1749</v>
      </c>
      <c r="N342" s="2" t="s">
        <v>1753</v>
      </c>
      <c r="O342" s="4" t="s">
        <v>1749</v>
      </c>
      <c r="P342" s="2" t="s">
        <v>1399</v>
      </c>
      <c r="Q342" s="23" t="s">
        <v>1400</v>
      </c>
      <c r="R342" s="23" t="s">
        <v>1750</v>
      </c>
      <c r="S342" s="22">
        <v>5</v>
      </c>
      <c r="U342" s="3">
        <v>39.79704</v>
      </c>
      <c r="V342" s="3">
        <v>-118.0678</v>
      </c>
      <c r="Y342" s="48">
        <v>-9999</v>
      </c>
      <c r="Z342" s="28" t="s">
        <v>1754</v>
      </c>
      <c r="AB342" s="8" t="s">
        <v>1220</v>
      </c>
      <c r="AC342" s="14">
        <v>90</v>
      </c>
    </row>
    <row r="343" spans="2:29" ht="12.75">
      <c r="B343" s="34" t="s">
        <v>1030</v>
      </c>
      <c r="F343" s="21" t="s">
        <v>1046</v>
      </c>
      <c r="G343" s="21" t="s">
        <v>1046</v>
      </c>
      <c r="H343" s="14">
        <v>285</v>
      </c>
      <c r="I343" s="40" t="s">
        <v>1752</v>
      </c>
      <c r="J343" s="42">
        <v>237</v>
      </c>
      <c r="K343" s="1" t="s">
        <v>1034</v>
      </c>
      <c r="L343" s="2" t="s">
        <v>1749</v>
      </c>
      <c r="N343" s="2" t="s">
        <v>1753</v>
      </c>
      <c r="O343" s="4" t="s">
        <v>1749</v>
      </c>
      <c r="P343" s="2" t="s">
        <v>1399</v>
      </c>
      <c r="Q343" s="23" t="s">
        <v>1400</v>
      </c>
      <c r="R343" s="23" t="s">
        <v>1750</v>
      </c>
      <c r="S343" s="22">
        <v>5</v>
      </c>
      <c r="U343" s="3">
        <v>39.79702</v>
      </c>
      <c r="V343" s="3">
        <v>-118.0667</v>
      </c>
      <c r="Y343" s="48">
        <v>-9999</v>
      </c>
      <c r="Z343" s="28" t="s">
        <v>1754</v>
      </c>
      <c r="AB343" s="8" t="s">
        <v>1220</v>
      </c>
      <c r="AC343" s="14">
        <v>90</v>
      </c>
    </row>
    <row r="344" spans="2:29" ht="12.75">
      <c r="B344" s="34" t="s">
        <v>1030</v>
      </c>
      <c r="F344" s="21" t="s">
        <v>1046</v>
      </c>
      <c r="G344" s="21" t="s">
        <v>1046</v>
      </c>
      <c r="H344" s="14">
        <v>286</v>
      </c>
      <c r="I344" s="40" t="s">
        <v>1752</v>
      </c>
      <c r="J344" s="42">
        <v>237</v>
      </c>
      <c r="K344" s="1" t="s">
        <v>1034</v>
      </c>
      <c r="L344" s="2" t="s">
        <v>1749</v>
      </c>
      <c r="N344" s="2" t="s">
        <v>1753</v>
      </c>
      <c r="O344" s="4" t="s">
        <v>1749</v>
      </c>
      <c r="P344" s="2" t="s">
        <v>1399</v>
      </c>
      <c r="Q344" s="23" t="s">
        <v>1400</v>
      </c>
      <c r="R344" s="23" t="s">
        <v>1750</v>
      </c>
      <c r="S344" s="22">
        <v>5</v>
      </c>
      <c r="U344" s="3">
        <v>39.79679</v>
      </c>
      <c r="V344" s="3">
        <v>-118.0673</v>
      </c>
      <c r="Y344" s="48">
        <v>-9999</v>
      </c>
      <c r="Z344" s="28" t="s">
        <v>1754</v>
      </c>
      <c r="AB344" s="8" t="s">
        <v>1220</v>
      </c>
      <c r="AC344" s="14">
        <v>90</v>
      </c>
    </row>
    <row r="345" spans="2:29" ht="12.75">
      <c r="B345" s="34" t="s">
        <v>1030</v>
      </c>
      <c r="F345" s="21" t="s">
        <v>1046</v>
      </c>
      <c r="G345" s="21" t="s">
        <v>1046</v>
      </c>
      <c r="H345" s="14">
        <v>287</v>
      </c>
      <c r="I345" s="40" t="s">
        <v>1752</v>
      </c>
      <c r="J345" s="42">
        <v>237</v>
      </c>
      <c r="K345" s="1" t="s">
        <v>1034</v>
      </c>
      <c r="L345" s="2" t="s">
        <v>1749</v>
      </c>
      <c r="N345" s="2" t="s">
        <v>1753</v>
      </c>
      <c r="O345" s="4" t="s">
        <v>1749</v>
      </c>
      <c r="P345" s="2" t="s">
        <v>1399</v>
      </c>
      <c r="Q345" s="23" t="s">
        <v>1400</v>
      </c>
      <c r="R345" s="23" t="s">
        <v>1750</v>
      </c>
      <c r="S345" s="22">
        <v>5</v>
      </c>
      <c r="U345" s="3">
        <v>39.79678</v>
      </c>
      <c r="V345" s="3">
        <v>-118.0684</v>
      </c>
      <c r="Y345" s="48">
        <v>-9999</v>
      </c>
      <c r="Z345" s="28" t="s">
        <v>1754</v>
      </c>
      <c r="AB345" s="8" t="s">
        <v>1220</v>
      </c>
      <c r="AC345" s="14">
        <v>90</v>
      </c>
    </row>
    <row r="346" spans="2:29" ht="12.75">
      <c r="B346" s="34" t="s">
        <v>1030</v>
      </c>
      <c r="F346" s="21" t="s">
        <v>1046</v>
      </c>
      <c r="G346" s="21" t="s">
        <v>1046</v>
      </c>
      <c r="H346" s="14">
        <v>288</v>
      </c>
      <c r="I346" s="40" t="s">
        <v>1752</v>
      </c>
      <c r="J346" s="42">
        <v>237</v>
      </c>
      <c r="K346" s="1" t="s">
        <v>1034</v>
      </c>
      <c r="L346" s="2" t="s">
        <v>1749</v>
      </c>
      <c r="N346" s="2" t="s">
        <v>1753</v>
      </c>
      <c r="O346" s="4" t="s">
        <v>1749</v>
      </c>
      <c r="P346" s="2" t="s">
        <v>1399</v>
      </c>
      <c r="Q346" s="23" t="s">
        <v>1400</v>
      </c>
      <c r="R346" s="23" t="s">
        <v>1750</v>
      </c>
      <c r="S346" s="22">
        <v>5</v>
      </c>
      <c r="U346" s="3">
        <v>39.79662</v>
      </c>
      <c r="V346" s="3">
        <v>-118.0681</v>
      </c>
      <c r="Y346" s="48">
        <v>-9999</v>
      </c>
      <c r="Z346" s="28" t="s">
        <v>1754</v>
      </c>
      <c r="AB346" s="8" t="s">
        <v>1220</v>
      </c>
      <c r="AC346" s="14">
        <v>90</v>
      </c>
    </row>
    <row r="347" spans="2:29" ht="12.75">
      <c r="B347" s="34" t="s">
        <v>1030</v>
      </c>
      <c r="F347" s="21" t="s">
        <v>1046</v>
      </c>
      <c r="G347" s="21" t="s">
        <v>1046</v>
      </c>
      <c r="H347" s="14">
        <v>289</v>
      </c>
      <c r="I347" s="40" t="s">
        <v>1752</v>
      </c>
      <c r="J347" s="42">
        <v>237</v>
      </c>
      <c r="K347" s="1" t="s">
        <v>1034</v>
      </c>
      <c r="L347" s="2" t="s">
        <v>1749</v>
      </c>
      <c r="N347" s="2" t="s">
        <v>1753</v>
      </c>
      <c r="O347" s="4" t="s">
        <v>1749</v>
      </c>
      <c r="P347" s="2" t="s">
        <v>1399</v>
      </c>
      <c r="Q347" s="23" t="s">
        <v>1400</v>
      </c>
      <c r="R347" s="23" t="s">
        <v>1750</v>
      </c>
      <c r="S347" s="22">
        <v>5</v>
      </c>
      <c r="U347" s="3">
        <v>39.79639</v>
      </c>
      <c r="V347" s="3">
        <v>-118.067</v>
      </c>
      <c r="Y347" s="48">
        <v>-9999</v>
      </c>
      <c r="Z347" s="28" t="s">
        <v>1754</v>
      </c>
      <c r="AB347" s="8" t="s">
        <v>1220</v>
      </c>
      <c r="AC347" s="14">
        <v>90</v>
      </c>
    </row>
    <row r="348" spans="2:29" ht="12.75">
      <c r="B348" s="34" t="s">
        <v>1030</v>
      </c>
      <c r="F348" s="21" t="s">
        <v>1046</v>
      </c>
      <c r="G348" s="21" t="s">
        <v>1046</v>
      </c>
      <c r="H348" s="14">
        <v>290</v>
      </c>
      <c r="I348" s="40" t="s">
        <v>1752</v>
      </c>
      <c r="J348" s="42">
        <v>237</v>
      </c>
      <c r="K348" s="1" t="s">
        <v>1034</v>
      </c>
      <c r="L348" s="2" t="s">
        <v>1749</v>
      </c>
      <c r="N348" s="2" t="s">
        <v>1753</v>
      </c>
      <c r="O348" s="4" t="s">
        <v>1749</v>
      </c>
      <c r="P348" s="2" t="s">
        <v>1399</v>
      </c>
      <c r="Q348" s="23" t="s">
        <v>1400</v>
      </c>
      <c r="R348" s="23" t="s">
        <v>1750</v>
      </c>
      <c r="S348" s="22">
        <v>5</v>
      </c>
      <c r="U348" s="3">
        <v>39.79637</v>
      </c>
      <c r="V348" s="3">
        <v>-118.0674</v>
      </c>
      <c r="Y348" s="48">
        <v>-9999</v>
      </c>
      <c r="Z348" s="28" t="s">
        <v>1754</v>
      </c>
      <c r="AB348" s="8" t="s">
        <v>1220</v>
      </c>
      <c r="AC348" s="14">
        <v>90</v>
      </c>
    </row>
    <row r="349" spans="2:29" ht="12.75">
      <c r="B349" s="34" t="s">
        <v>1030</v>
      </c>
      <c r="F349" s="21" t="s">
        <v>1046</v>
      </c>
      <c r="G349" s="21" t="s">
        <v>1046</v>
      </c>
      <c r="H349" s="14">
        <v>291</v>
      </c>
      <c r="I349" s="40" t="s">
        <v>1752</v>
      </c>
      <c r="J349" s="42">
        <v>237</v>
      </c>
      <c r="K349" s="1" t="s">
        <v>1034</v>
      </c>
      <c r="L349" s="2" t="s">
        <v>1749</v>
      </c>
      <c r="N349" s="2" t="s">
        <v>1753</v>
      </c>
      <c r="O349" s="4" t="s">
        <v>1749</v>
      </c>
      <c r="P349" s="2" t="s">
        <v>1399</v>
      </c>
      <c r="Q349" s="23" t="s">
        <v>1400</v>
      </c>
      <c r="R349" s="23" t="s">
        <v>1750</v>
      </c>
      <c r="S349" s="22">
        <v>5</v>
      </c>
      <c r="U349" s="3">
        <v>39.79622</v>
      </c>
      <c r="V349" s="3">
        <v>-118.0678</v>
      </c>
      <c r="Y349" s="48">
        <v>-9999</v>
      </c>
      <c r="Z349" s="28" t="s">
        <v>1754</v>
      </c>
      <c r="AB349" s="8" t="s">
        <v>1220</v>
      </c>
      <c r="AC349" s="14">
        <v>90</v>
      </c>
    </row>
    <row r="350" spans="2:29" ht="12.75">
      <c r="B350" s="34" t="s">
        <v>1030</v>
      </c>
      <c r="F350" s="21" t="s">
        <v>1046</v>
      </c>
      <c r="G350" s="21" t="s">
        <v>1046</v>
      </c>
      <c r="H350" s="14">
        <v>292</v>
      </c>
      <c r="I350" s="40" t="s">
        <v>1752</v>
      </c>
      <c r="J350" s="42">
        <v>237</v>
      </c>
      <c r="K350" s="1" t="s">
        <v>1034</v>
      </c>
      <c r="L350" s="2" t="s">
        <v>1749</v>
      </c>
      <c r="N350" s="2" t="s">
        <v>1753</v>
      </c>
      <c r="O350" s="4" t="s">
        <v>1749</v>
      </c>
      <c r="P350" s="2" t="s">
        <v>1399</v>
      </c>
      <c r="Q350" s="23" t="s">
        <v>1400</v>
      </c>
      <c r="R350" s="23" t="s">
        <v>1750</v>
      </c>
      <c r="S350" s="22">
        <v>5</v>
      </c>
      <c r="U350" s="3">
        <v>39.79559</v>
      </c>
      <c r="V350" s="3">
        <v>-118.0675</v>
      </c>
      <c r="Y350" s="48">
        <v>-9999</v>
      </c>
      <c r="Z350" s="28" t="s">
        <v>1754</v>
      </c>
      <c r="AB350" s="8" t="s">
        <v>1220</v>
      </c>
      <c r="AC350" s="14">
        <v>90</v>
      </c>
    </row>
    <row r="351" spans="2:29" ht="12.75">
      <c r="B351" s="34" t="s">
        <v>1030</v>
      </c>
      <c r="F351" s="21" t="s">
        <v>1046</v>
      </c>
      <c r="G351" s="21" t="s">
        <v>1046</v>
      </c>
      <c r="H351" s="14">
        <v>293</v>
      </c>
      <c r="I351" s="40" t="s">
        <v>1752</v>
      </c>
      <c r="J351" s="42">
        <v>237</v>
      </c>
      <c r="K351" s="1" t="s">
        <v>1034</v>
      </c>
      <c r="L351" s="2" t="s">
        <v>1749</v>
      </c>
      <c r="N351" s="2" t="s">
        <v>1753</v>
      </c>
      <c r="O351" s="4" t="s">
        <v>1749</v>
      </c>
      <c r="P351" s="2" t="s">
        <v>1399</v>
      </c>
      <c r="Q351" s="23" t="s">
        <v>1400</v>
      </c>
      <c r="R351" s="23" t="s">
        <v>1750</v>
      </c>
      <c r="S351" s="22">
        <v>8</v>
      </c>
      <c r="U351" s="3">
        <v>39.79043</v>
      </c>
      <c r="V351" s="3">
        <v>-118.0675</v>
      </c>
      <c r="Y351" s="48">
        <v>-9999</v>
      </c>
      <c r="Z351" s="28" t="s">
        <v>1754</v>
      </c>
      <c r="AB351" s="8" t="s">
        <v>1220</v>
      </c>
      <c r="AC351" s="14">
        <v>90</v>
      </c>
    </row>
    <row r="352" spans="2:29" ht="12.75">
      <c r="B352" s="34" t="s">
        <v>1030</v>
      </c>
      <c r="F352" s="21" t="s">
        <v>1046</v>
      </c>
      <c r="G352" s="21" t="s">
        <v>1046</v>
      </c>
      <c r="H352" s="14">
        <v>294</v>
      </c>
      <c r="I352" s="40" t="s">
        <v>1752</v>
      </c>
      <c r="J352" s="42">
        <v>237</v>
      </c>
      <c r="K352" s="1" t="s">
        <v>1034</v>
      </c>
      <c r="L352" s="2" t="s">
        <v>1749</v>
      </c>
      <c r="N352" s="2" t="s">
        <v>1753</v>
      </c>
      <c r="O352" s="4" t="s">
        <v>1749</v>
      </c>
      <c r="P352" s="2" t="s">
        <v>1399</v>
      </c>
      <c r="Q352" s="23" t="s">
        <v>1400</v>
      </c>
      <c r="R352" s="23" t="s">
        <v>1750</v>
      </c>
      <c r="S352" s="22">
        <v>8</v>
      </c>
      <c r="U352" s="3">
        <v>39.79047</v>
      </c>
      <c r="V352" s="3">
        <v>-118.0687</v>
      </c>
      <c r="Y352" s="48">
        <v>-9999</v>
      </c>
      <c r="Z352" s="28" t="s">
        <v>1754</v>
      </c>
      <c r="AB352" s="8" t="s">
        <v>1220</v>
      </c>
      <c r="AC352" s="14">
        <v>90</v>
      </c>
    </row>
    <row r="353" spans="2:29" ht="12.75">
      <c r="B353" s="34" t="s">
        <v>1030</v>
      </c>
      <c r="F353" s="21" t="s">
        <v>1046</v>
      </c>
      <c r="G353" s="21" t="s">
        <v>1046</v>
      </c>
      <c r="H353" s="14">
        <v>295</v>
      </c>
      <c r="I353" s="40" t="s">
        <v>1752</v>
      </c>
      <c r="J353" s="42">
        <v>237</v>
      </c>
      <c r="K353" s="1" t="s">
        <v>1034</v>
      </c>
      <c r="L353" s="2" t="s">
        <v>1749</v>
      </c>
      <c r="N353" s="2" t="s">
        <v>1753</v>
      </c>
      <c r="O353" s="4" t="s">
        <v>1749</v>
      </c>
      <c r="P353" s="2" t="s">
        <v>1399</v>
      </c>
      <c r="Q353" s="23" t="s">
        <v>1400</v>
      </c>
      <c r="R353" s="23" t="s">
        <v>1750</v>
      </c>
      <c r="S353" s="22">
        <v>8</v>
      </c>
      <c r="U353" s="3">
        <v>39.79032</v>
      </c>
      <c r="V353" s="3">
        <v>-118.0693</v>
      </c>
      <c r="Y353" s="48">
        <v>-9999</v>
      </c>
      <c r="Z353" s="28" t="s">
        <v>1754</v>
      </c>
      <c r="AB353" s="8" t="s">
        <v>1220</v>
      </c>
      <c r="AC353" s="14">
        <v>90</v>
      </c>
    </row>
    <row r="354" spans="2:29" ht="12.75">
      <c r="B354" s="34" t="s">
        <v>1030</v>
      </c>
      <c r="F354" s="21" t="s">
        <v>1046</v>
      </c>
      <c r="G354" s="21" t="s">
        <v>1046</v>
      </c>
      <c r="H354" s="14">
        <v>296</v>
      </c>
      <c r="I354" s="40" t="s">
        <v>1752</v>
      </c>
      <c r="J354" s="42">
        <v>237</v>
      </c>
      <c r="K354" s="1" t="s">
        <v>1034</v>
      </c>
      <c r="L354" s="2" t="s">
        <v>1749</v>
      </c>
      <c r="N354" s="2" t="s">
        <v>1753</v>
      </c>
      <c r="O354" s="4" t="s">
        <v>1749</v>
      </c>
      <c r="P354" s="2" t="s">
        <v>1399</v>
      </c>
      <c r="Q354" s="23" t="s">
        <v>1400</v>
      </c>
      <c r="R354" s="23" t="s">
        <v>1750</v>
      </c>
      <c r="S354" s="22">
        <v>8</v>
      </c>
      <c r="U354" s="3">
        <v>39.79006</v>
      </c>
      <c r="V354" s="3">
        <v>-118.0695</v>
      </c>
      <c r="Y354" s="48">
        <v>-9999</v>
      </c>
      <c r="Z354" s="28" t="s">
        <v>1754</v>
      </c>
      <c r="AB354" s="8" t="s">
        <v>1220</v>
      </c>
      <c r="AC354" s="14">
        <v>90</v>
      </c>
    </row>
    <row r="355" spans="2:29" ht="12.75">
      <c r="B355" s="34" t="s">
        <v>1030</v>
      </c>
      <c r="F355" s="21" t="s">
        <v>1046</v>
      </c>
      <c r="G355" s="21" t="s">
        <v>1046</v>
      </c>
      <c r="H355" s="14">
        <v>297</v>
      </c>
      <c r="I355" s="40" t="s">
        <v>1752</v>
      </c>
      <c r="J355" s="42">
        <v>237</v>
      </c>
      <c r="K355" s="1" t="s">
        <v>1034</v>
      </c>
      <c r="L355" s="2" t="s">
        <v>1749</v>
      </c>
      <c r="N355" s="2" t="s">
        <v>1753</v>
      </c>
      <c r="O355" s="4" t="s">
        <v>1749</v>
      </c>
      <c r="P355" s="2" t="s">
        <v>1399</v>
      </c>
      <c r="Q355" s="23" t="s">
        <v>1400</v>
      </c>
      <c r="R355" s="23" t="s">
        <v>1750</v>
      </c>
      <c r="S355" s="22">
        <v>8</v>
      </c>
      <c r="U355" s="3">
        <v>39.78677</v>
      </c>
      <c r="V355" s="3">
        <v>-118.0684</v>
      </c>
      <c r="Y355" s="48">
        <v>-9999</v>
      </c>
      <c r="Z355" s="28" t="s">
        <v>1754</v>
      </c>
      <c r="AB355" s="8" t="s">
        <v>1220</v>
      </c>
      <c r="AC355" s="14">
        <v>90</v>
      </c>
    </row>
    <row r="356" spans="2:29" ht="12.75">
      <c r="B356" s="34" t="s">
        <v>1030</v>
      </c>
      <c r="F356" s="21" t="s">
        <v>1046</v>
      </c>
      <c r="G356" s="21" t="s">
        <v>1046</v>
      </c>
      <c r="H356" s="14">
        <v>298</v>
      </c>
      <c r="I356" s="40" t="s">
        <v>1752</v>
      </c>
      <c r="J356" s="42">
        <v>237</v>
      </c>
      <c r="K356" s="1" t="s">
        <v>1034</v>
      </c>
      <c r="L356" s="2" t="s">
        <v>1749</v>
      </c>
      <c r="N356" s="2" t="s">
        <v>1753</v>
      </c>
      <c r="O356" s="4" t="s">
        <v>1749</v>
      </c>
      <c r="P356" s="2" t="s">
        <v>1399</v>
      </c>
      <c r="Q356" s="23" t="s">
        <v>1400</v>
      </c>
      <c r="R356" s="23" t="s">
        <v>1750</v>
      </c>
      <c r="S356" s="22">
        <v>8</v>
      </c>
      <c r="U356" s="3">
        <v>39.78675</v>
      </c>
      <c r="V356" s="3">
        <v>-118.0678</v>
      </c>
      <c r="Y356" s="48">
        <v>-9999</v>
      </c>
      <c r="Z356" s="28" t="s">
        <v>1754</v>
      </c>
      <c r="AB356" s="8" t="s">
        <v>1220</v>
      </c>
      <c r="AC356" s="14">
        <v>90</v>
      </c>
    </row>
    <row r="357" spans="2:29" ht="12.75">
      <c r="B357" s="34" t="s">
        <v>1030</v>
      </c>
      <c r="F357" s="21" t="s">
        <v>1046</v>
      </c>
      <c r="G357" s="21" t="s">
        <v>1046</v>
      </c>
      <c r="H357" s="14">
        <v>299</v>
      </c>
      <c r="I357" s="40" t="s">
        <v>1752</v>
      </c>
      <c r="J357" s="42">
        <v>237</v>
      </c>
      <c r="K357" s="1" t="s">
        <v>1034</v>
      </c>
      <c r="L357" s="2" t="s">
        <v>1749</v>
      </c>
      <c r="N357" s="2" t="s">
        <v>1753</v>
      </c>
      <c r="O357" s="4" t="s">
        <v>1749</v>
      </c>
      <c r="P357" s="2" t="s">
        <v>1399</v>
      </c>
      <c r="Q357" s="23" t="s">
        <v>1400</v>
      </c>
      <c r="R357" s="23" t="s">
        <v>1750</v>
      </c>
      <c r="S357" s="22">
        <v>8</v>
      </c>
      <c r="U357" s="3">
        <v>39.78627</v>
      </c>
      <c r="V357" s="3">
        <v>-118.067</v>
      </c>
      <c r="Y357" s="48">
        <v>-9999</v>
      </c>
      <c r="Z357" s="28" t="s">
        <v>1754</v>
      </c>
      <c r="AB357" s="8" t="s">
        <v>1220</v>
      </c>
      <c r="AC357" s="14">
        <v>90</v>
      </c>
    </row>
    <row r="358" spans="2:29" ht="12.75">
      <c r="B358" s="34" t="s">
        <v>1030</v>
      </c>
      <c r="F358" s="21" t="s">
        <v>1046</v>
      </c>
      <c r="G358" s="21" t="s">
        <v>1046</v>
      </c>
      <c r="H358" s="14">
        <v>300</v>
      </c>
      <c r="I358" s="40" t="s">
        <v>1752</v>
      </c>
      <c r="J358" s="42">
        <v>237</v>
      </c>
      <c r="K358" s="1" t="s">
        <v>1034</v>
      </c>
      <c r="L358" s="2" t="s">
        <v>1749</v>
      </c>
      <c r="N358" s="2" t="s">
        <v>1753</v>
      </c>
      <c r="O358" s="4" t="s">
        <v>1749</v>
      </c>
      <c r="P358" s="2" t="s">
        <v>1399</v>
      </c>
      <c r="Q358" s="23" t="s">
        <v>1400</v>
      </c>
      <c r="R358" s="23" t="s">
        <v>1750</v>
      </c>
      <c r="S358" s="22">
        <v>8</v>
      </c>
      <c r="U358" s="3">
        <v>39.78385</v>
      </c>
      <c r="V358" s="3">
        <v>-118.069</v>
      </c>
      <c r="Y358" s="48">
        <v>-9999</v>
      </c>
      <c r="Z358" s="28" t="s">
        <v>1754</v>
      </c>
      <c r="AB358" s="8" t="s">
        <v>1220</v>
      </c>
      <c r="AC358" s="14">
        <v>90</v>
      </c>
    </row>
    <row r="359" spans="2:29" ht="12.75">
      <c r="B359" s="34" t="s">
        <v>1030</v>
      </c>
      <c r="F359" s="21" t="s">
        <v>1046</v>
      </c>
      <c r="G359" s="21" t="s">
        <v>1046</v>
      </c>
      <c r="H359" s="14">
        <v>301</v>
      </c>
      <c r="I359" s="40" t="s">
        <v>1752</v>
      </c>
      <c r="J359" s="42">
        <v>237</v>
      </c>
      <c r="K359" s="1" t="s">
        <v>1034</v>
      </c>
      <c r="L359" s="2" t="s">
        <v>1749</v>
      </c>
      <c r="N359" s="2" t="s">
        <v>1753</v>
      </c>
      <c r="O359" s="4" t="s">
        <v>1749</v>
      </c>
      <c r="P359" s="2" t="s">
        <v>1399</v>
      </c>
      <c r="Q359" s="23" t="s">
        <v>1400</v>
      </c>
      <c r="R359" s="23" t="s">
        <v>1750</v>
      </c>
      <c r="S359" s="22">
        <v>8</v>
      </c>
      <c r="U359" s="3">
        <v>39.78326</v>
      </c>
      <c r="V359" s="3">
        <v>-118.0691</v>
      </c>
      <c r="Y359" s="48">
        <v>-9999</v>
      </c>
      <c r="Z359" s="28" t="s">
        <v>1754</v>
      </c>
      <c r="AB359" s="8" t="s">
        <v>1220</v>
      </c>
      <c r="AC359" s="14">
        <v>90</v>
      </c>
    </row>
    <row r="360" spans="2:29" ht="12.75">
      <c r="B360" s="34" t="s">
        <v>1030</v>
      </c>
      <c r="F360" s="21" t="s">
        <v>1046</v>
      </c>
      <c r="G360" s="21" t="s">
        <v>1046</v>
      </c>
      <c r="H360" s="14">
        <v>302</v>
      </c>
      <c r="I360" s="40" t="s">
        <v>1752</v>
      </c>
      <c r="J360" s="42">
        <v>237</v>
      </c>
      <c r="K360" s="1" t="s">
        <v>1034</v>
      </c>
      <c r="L360" s="2" t="s">
        <v>1749</v>
      </c>
      <c r="N360" s="2" t="s">
        <v>1753</v>
      </c>
      <c r="O360" s="4" t="s">
        <v>1749</v>
      </c>
      <c r="P360" s="2" t="s">
        <v>1399</v>
      </c>
      <c r="Q360" s="23" t="s">
        <v>1400</v>
      </c>
      <c r="R360" s="23" t="s">
        <v>1750</v>
      </c>
      <c r="S360" s="22">
        <v>8</v>
      </c>
      <c r="U360" s="3">
        <v>39.78327</v>
      </c>
      <c r="V360" s="3">
        <v>-118.0686</v>
      </c>
      <c r="Y360" s="48">
        <v>-9999</v>
      </c>
      <c r="Z360" s="28" t="s">
        <v>1754</v>
      </c>
      <c r="AB360" s="8" t="s">
        <v>1220</v>
      </c>
      <c r="AC360" s="14">
        <v>90</v>
      </c>
    </row>
    <row r="361" spans="2:29" ht="12.75">
      <c r="B361" s="34" t="s">
        <v>1030</v>
      </c>
      <c r="F361" s="21" t="s">
        <v>1046</v>
      </c>
      <c r="G361" s="21" t="s">
        <v>1046</v>
      </c>
      <c r="H361" s="14">
        <v>273</v>
      </c>
      <c r="I361" s="40" t="s">
        <v>1752</v>
      </c>
      <c r="J361" s="42" t="s">
        <v>1046</v>
      </c>
      <c r="K361" s="1" t="s">
        <v>1057</v>
      </c>
      <c r="L361" s="2" t="s">
        <v>1396</v>
      </c>
      <c r="N361" s="2" t="s">
        <v>1753</v>
      </c>
      <c r="O361" s="4" t="s">
        <v>1749</v>
      </c>
      <c r="P361" s="2" t="s">
        <v>1399</v>
      </c>
      <c r="Q361" s="23" t="s">
        <v>1410</v>
      </c>
      <c r="R361" s="23" t="s">
        <v>1750</v>
      </c>
      <c r="S361" s="22">
        <v>14</v>
      </c>
      <c r="U361" s="3">
        <v>39.86208</v>
      </c>
      <c r="V361" s="3">
        <v>-118.0098</v>
      </c>
      <c r="Y361" s="48">
        <v>-9999</v>
      </c>
      <c r="Z361" s="28" t="s">
        <v>1042</v>
      </c>
      <c r="AB361" s="35" t="s">
        <v>1071</v>
      </c>
      <c r="AC361" s="14">
        <v>90</v>
      </c>
    </row>
    <row r="362" spans="2:29" ht="12.75">
      <c r="B362" s="34" t="s">
        <v>1030</v>
      </c>
      <c r="F362" s="21" t="s">
        <v>1046</v>
      </c>
      <c r="G362" s="21" t="s">
        <v>1046</v>
      </c>
      <c r="H362" s="14">
        <v>84</v>
      </c>
      <c r="I362" s="40" t="s">
        <v>1755</v>
      </c>
      <c r="J362" s="42" t="s">
        <v>1046</v>
      </c>
      <c r="K362" s="1" t="s">
        <v>1756</v>
      </c>
      <c r="L362" s="2" t="s">
        <v>1757</v>
      </c>
      <c r="N362" s="2" t="s">
        <v>1758</v>
      </c>
      <c r="O362" s="4" t="s">
        <v>1759</v>
      </c>
      <c r="P362" s="2" t="s">
        <v>1399</v>
      </c>
      <c r="Q362" s="23" t="s">
        <v>1760</v>
      </c>
      <c r="R362" s="23" t="s">
        <v>1761</v>
      </c>
      <c r="S362" s="22">
        <v>15</v>
      </c>
      <c r="U362" s="3">
        <v>39.9543</v>
      </c>
      <c r="V362" s="3">
        <v>-117.9171</v>
      </c>
      <c r="Y362" s="48">
        <v>-9999</v>
      </c>
      <c r="Z362" s="14" t="s">
        <v>1762</v>
      </c>
      <c r="AC362" s="14">
        <v>90</v>
      </c>
    </row>
    <row r="363" spans="2:29" ht="12.75">
      <c r="B363" s="34" t="s">
        <v>1030</v>
      </c>
      <c r="F363" s="21" t="s">
        <v>1046</v>
      </c>
      <c r="G363" s="21" t="s">
        <v>1046</v>
      </c>
      <c r="H363" s="14">
        <v>89</v>
      </c>
      <c r="I363" s="40" t="s">
        <v>1763</v>
      </c>
      <c r="J363" s="42" t="s">
        <v>1046</v>
      </c>
      <c r="K363" s="1" t="s">
        <v>1756</v>
      </c>
      <c r="L363" s="2" t="s">
        <v>1757</v>
      </c>
      <c r="N363" s="2" t="s">
        <v>1758</v>
      </c>
      <c r="O363" s="4" t="s">
        <v>1764</v>
      </c>
      <c r="P363" s="2" t="s">
        <v>1399</v>
      </c>
      <c r="Q363" s="23" t="s">
        <v>1767</v>
      </c>
      <c r="R363" s="23" t="s">
        <v>1346</v>
      </c>
      <c r="S363" s="22">
        <v>32</v>
      </c>
      <c r="U363" s="3">
        <v>39.99442</v>
      </c>
      <c r="V363" s="3">
        <v>-117.8521</v>
      </c>
      <c r="Y363" s="48">
        <v>-9999</v>
      </c>
      <c r="Z363" s="14" t="s">
        <v>1042</v>
      </c>
      <c r="AB363" s="35" t="s">
        <v>1071</v>
      </c>
      <c r="AC363" s="14">
        <v>90</v>
      </c>
    </row>
    <row r="364" spans="2:29" ht="12.75">
      <c r="B364" t="s">
        <v>1044</v>
      </c>
      <c r="C364" t="s">
        <v>1768</v>
      </c>
      <c r="F364" s="21" t="s">
        <v>1046</v>
      </c>
      <c r="G364" s="21">
        <v>70100</v>
      </c>
      <c r="H364" s="14" t="s">
        <v>1046</v>
      </c>
      <c r="I364" s="40">
        <v>4</v>
      </c>
      <c r="J364" s="42" t="s">
        <v>1046</v>
      </c>
      <c r="K364" s="1" t="s">
        <v>1034</v>
      </c>
      <c r="L364" s="4" t="s">
        <v>1769</v>
      </c>
      <c r="M364" s="4"/>
      <c r="N364" s="2" t="s">
        <v>1758</v>
      </c>
      <c r="O364" s="28" t="s">
        <v>1764</v>
      </c>
      <c r="P364" s="2" t="s">
        <v>1399</v>
      </c>
      <c r="Q364" s="26" t="s">
        <v>1767</v>
      </c>
      <c r="R364" s="26" t="s">
        <v>1346</v>
      </c>
      <c r="S364" s="27">
        <v>31</v>
      </c>
      <c r="T364"/>
      <c r="U364" s="3">
        <v>39.99547</v>
      </c>
      <c r="V364" s="3">
        <v>-117.8573</v>
      </c>
      <c r="Y364" s="48">
        <v>-9999</v>
      </c>
      <c r="Z364" s="30" t="s">
        <v>1770</v>
      </c>
      <c r="AA364" s="28"/>
      <c r="AB364" s="44" t="s">
        <v>1071</v>
      </c>
      <c r="AC364" s="15">
        <v>90</v>
      </c>
    </row>
    <row r="365" spans="2:29" ht="12.75">
      <c r="B365" s="34" t="s">
        <v>1030</v>
      </c>
      <c r="F365" s="21" t="s">
        <v>1046</v>
      </c>
      <c r="G365" s="21" t="s">
        <v>1046</v>
      </c>
      <c r="H365" s="14">
        <v>85</v>
      </c>
      <c r="I365" s="40" t="s">
        <v>1485</v>
      </c>
      <c r="J365" s="42" t="s">
        <v>1046</v>
      </c>
      <c r="K365" s="1" t="s">
        <v>1057</v>
      </c>
      <c r="L365" s="2" t="s">
        <v>1396</v>
      </c>
      <c r="N365" s="2" t="s">
        <v>1758</v>
      </c>
      <c r="O365" s="4" t="s">
        <v>1759</v>
      </c>
      <c r="P365" s="2" t="s">
        <v>1399</v>
      </c>
      <c r="Q365" s="23" t="s">
        <v>1760</v>
      </c>
      <c r="R365" s="23" t="s">
        <v>1761</v>
      </c>
      <c r="S365" s="22">
        <v>21</v>
      </c>
      <c r="U365" s="3">
        <v>39.93132</v>
      </c>
      <c r="V365" s="3">
        <v>-117.9312</v>
      </c>
      <c r="Y365" s="48">
        <v>-9999</v>
      </c>
      <c r="Z365" s="28" t="s">
        <v>1042</v>
      </c>
      <c r="AB365" s="35" t="s">
        <v>1071</v>
      </c>
      <c r="AC365" s="14">
        <v>90</v>
      </c>
    </row>
    <row r="366" spans="2:29" ht="12.75">
      <c r="B366" s="34" t="s">
        <v>1030</v>
      </c>
      <c r="F366" s="21" t="s">
        <v>1046</v>
      </c>
      <c r="G366" s="21" t="s">
        <v>1046</v>
      </c>
      <c r="H366" s="14">
        <v>103</v>
      </c>
      <c r="I366" s="40" t="s">
        <v>1763</v>
      </c>
      <c r="J366" s="42" t="s">
        <v>1046</v>
      </c>
      <c r="K366" s="1" t="s">
        <v>1057</v>
      </c>
      <c r="L366" s="2" t="s">
        <v>1396</v>
      </c>
      <c r="N366" s="2" t="s">
        <v>1758</v>
      </c>
      <c r="O366" s="4" t="s">
        <v>1764</v>
      </c>
      <c r="P366" s="2" t="s">
        <v>1399</v>
      </c>
      <c r="Q366" s="23" t="s">
        <v>1760</v>
      </c>
      <c r="R366" s="23" t="s">
        <v>1761</v>
      </c>
      <c r="S366" s="22">
        <v>13</v>
      </c>
      <c r="U366" s="3">
        <v>39.9524</v>
      </c>
      <c r="V366" s="3">
        <v>-117.8705</v>
      </c>
      <c r="Y366" s="48">
        <v>-9999</v>
      </c>
      <c r="Z366" s="28" t="s">
        <v>1042</v>
      </c>
      <c r="AB366" s="35" t="s">
        <v>1071</v>
      </c>
      <c r="AC366" s="14">
        <v>90</v>
      </c>
    </row>
    <row r="367" spans="2:29" ht="12.75">
      <c r="B367" s="34" t="s">
        <v>1030</v>
      </c>
      <c r="F367" s="21" t="s">
        <v>1046</v>
      </c>
      <c r="G367" s="21" t="s">
        <v>1046</v>
      </c>
      <c r="H367" s="14">
        <v>92</v>
      </c>
      <c r="I367" s="40" t="s">
        <v>1763</v>
      </c>
      <c r="J367" s="42" t="s">
        <v>1046</v>
      </c>
      <c r="K367" s="1" t="s">
        <v>1057</v>
      </c>
      <c r="L367" s="2" t="s">
        <v>1396</v>
      </c>
      <c r="N367" s="2" t="s">
        <v>1758</v>
      </c>
      <c r="O367" s="4" t="s">
        <v>1764</v>
      </c>
      <c r="P367" s="2" t="s">
        <v>1399</v>
      </c>
      <c r="Q367" s="23" t="s">
        <v>1760</v>
      </c>
      <c r="R367" s="23" t="s">
        <v>1346</v>
      </c>
      <c r="S367" s="22">
        <v>5</v>
      </c>
      <c r="U367" s="3">
        <v>39.98117</v>
      </c>
      <c r="V367" s="3">
        <v>-117.8318</v>
      </c>
      <c r="Y367" s="48">
        <v>-9999</v>
      </c>
      <c r="Z367" s="28" t="s">
        <v>1042</v>
      </c>
      <c r="AB367" s="35" t="s">
        <v>1071</v>
      </c>
      <c r="AC367" s="14">
        <v>90</v>
      </c>
    </row>
    <row r="368" spans="2:29" ht="12.75">
      <c r="B368" s="34" t="s">
        <v>1030</v>
      </c>
      <c r="F368" s="21" t="s">
        <v>1046</v>
      </c>
      <c r="G368" s="21" t="s">
        <v>1046</v>
      </c>
      <c r="H368" s="14">
        <v>93</v>
      </c>
      <c r="I368" s="40" t="s">
        <v>1763</v>
      </c>
      <c r="J368" s="42" t="s">
        <v>1046</v>
      </c>
      <c r="K368" s="1" t="s">
        <v>1057</v>
      </c>
      <c r="L368" s="2" t="s">
        <v>1396</v>
      </c>
      <c r="N368" s="2" t="s">
        <v>1758</v>
      </c>
      <c r="O368" s="4" t="s">
        <v>1764</v>
      </c>
      <c r="P368" s="2" t="s">
        <v>1399</v>
      </c>
      <c r="Q368" s="23" t="s">
        <v>1760</v>
      </c>
      <c r="R368" s="23" t="s">
        <v>1346</v>
      </c>
      <c r="S368" s="22">
        <v>5</v>
      </c>
      <c r="U368" s="3">
        <v>39.97719</v>
      </c>
      <c r="V368" s="3">
        <v>-117.8456</v>
      </c>
      <c r="Y368" s="48">
        <v>-9999</v>
      </c>
      <c r="Z368" s="28" t="s">
        <v>1042</v>
      </c>
      <c r="AB368" s="35" t="s">
        <v>1071</v>
      </c>
      <c r="AC368" s="14">
        <v>90</v>
      </c>
    </row>
    <row r="369" spans="2:29" ht="12.75">
      <c r="B369" s="34" t="s">
        <v>1030</v>
      </c>
      <c r="F369" s="21" t="s">
        <v>1046</v>
      </c>
      <c r="G369" s="21" t="s">
        <v>1046</v>
      </c>
      <c r="H369" s="14">
        <v>94</v>
      </c>
      <c r="I369" s="40" t="s">
        <v>1763</v>
      </c>
      <c r="J369" s="42" t="s">
        <v>1046</v>
      </c>
      <c r="K369" s="1" t="s">
        <v>1057</v>
      </c>
      <c r="L369" s="2" t="s">
        <v>1396</v>
      </c>
      <c r="N369" s="2" t="s">
        <v>1758</v>
      </c>
      <c r="O369" s="4" t="s">
        <v>1764</v>
      </c>
      <c r="P369" s="2" t="s">
        <v>1399</v>
      </c>
      <c r="Q369" s="23" t="s">
        <v>1760</v>
      </c>
      <c r="R369" s="23" t="s">
        <v>1346</v>
      </c>
      <c r="S369" s="22">
        <v>7</v>
      </c>
      <c r="U369" s="3">
        <v>39.95931</v>
      </c>
      <c r="V369" s="3">
        <v>-117.8535</v>
      </c>
      <c r="Y369" s="48">
        <v>-9999</v>
      </c>
      <c r="Z369" s="28" t="s">
        <v>1042</v>
      </c>
      <c r="AB369" s="35" t="s">
        <v>1071</v>
      </c>
      <c r="AC369" s="14">
        <v>90</v>
      </c>
    </row>
    <row r="370" spans="2:29" ht="12.75">
      <c r="B370" s="34" t="s">
        <v>1030</v>
      </c>
      <c r="F370" s="21" t="s">
        <v>1046</v>
      </c>
      <c r="G370" s="21" t="s">
        <v>1046</v>
      </c>
      <c r="H370" s="14">
        <v>95</v>
      </c>
      <c r="I370" s="40" t="s">
        <v>1763</v>
      </c>
      <c r="J370" s="42" t="s">
        <v>1046</v>
      </c>
      <c r="K370" s="1" t="s">
        <v>1057</v>
      </c>
      <c r="L370" s="2" t="s">
        <v>1396</v>
      </c>
      <c r="N370" s="2" t="s">
        <v>1758</v>
      </c>
      <c r="O370" s="4" t="s">
        <v>1764</v>
      </c>
      <c r="P370" s="2" t="s">
        <v>1399</v>
      </c>
      <c r="Q370" s="23" t="s">
        <v>1760</v>
      </c>
      <c r="R370" s="23" t="s">
        <v>1346</v>
      </c>
      <c r="S370" s="22">
        <v>7</v>
      </c>
      <c r="U370" s="3">
        <v>39.96553</v>
      </c>
      <c r="V370" s="3">
        <v>-117.854</v>
      </c>
      <c r="Y370" s="48">
        <v>-9999</v>
      </c>
      <c r="Z370" s="28" t="s">
        <v>1042</v>
      </c>
      <c r="AB370" s="35" t="s">
        <v>1071</v>
      </c>
      <c r="AC370" s="14">
        <v>90</v>
      </c>
    </row>
    <row r="371" spans="2:29" ht="12.75">
      <c r="B371" s="34" t="s">
        <v>1030</v>
      </c>
      <c r="F371" s="21" t="s">
        <v>1046</v>
      </c>
      <c r="G371" s="21" t="s">
        <v>1046</v>
      </c>
      <c r="H371" s="14">
        <v>96</v>
      </c>
      <c r="I371" s="40" t="s">
        <v>1763</v>
      </c>
      <c r="J371" s="42" t="s">
        <v>1046</v>
      </c>
      <c r="K371" s="1" t="s">
        <v>1057</v>
      </c>
      <c r="L371" s="2" t="s">
        <v>1396</v>
      </c>
      <c r="N371" s="2" t="s">
        <v>1758</v>
      </c>
      <c r="O371" s="4" t="s">
        <v>1764</v>
      </c>
      <c r="P371" s="2" t="s">
        <v>1399</v>
      </c>
      <c r="Q371" s="23" t="s">
        <v>1760</v>
      </c>
      <c r="R371" s="23" t="s">
        <v>1346</v>
      </c>
      <c r="S371" s="22">
        <v>7</v>
      </c>
      <c r="U371" s="3">
        <v>39.96435</v>
      </c>
      <c r="V371" s="3">
        <v>-117.8546</v>
      </c>
      <c r="Y371" s="48">
        <v>-9999</v>
      </c>
      <c r="Z371" s="28" t="s">
        <v>1042</v>
      </c>
      <c r="AB371" s="35" t="s">
        <v>1071</v>
      </c>
      <c r="AC371" s="14">
        <v>90</v>
      </c>
    </row>
    <row r="372" spans="2:29" ht="12.75">
      <c r="B372" s="34" t="s">
        <v>1030</v>
      </c>
      <c r="F372" s="21" t="s">
        <v>1046</v>
      </c>
      <c r="G372" s="21" t="s">
        <v>1046</v>
      </c>
      <c r="H372" s="14">
        <v>97</v>
      </c>
      <c r="I372" s="40" t="s">
        <v>1763</v>
      </c>
      <c r="J372" s="42" t="s">
        <v>1046</v>
      </c>
      <c r="K372" s="1" t="s">
        <v>1057</v>
      </c>
      <c r="L372" s="2" t="s">
        <v>1396</v>
      </c>
      <c r="N372" s="2" t="s">
        <v>1758</v>
      </c>
      <c r="O372" s="4" t="s">
        <v>1764</v>
      </c>
      <c r="P372" s="2" t="s">
        <v>1399</v>
      </c>
      <c r="Q372" s="23" t="s">
        <v>1760</v>
      </c>
      <c r="R372" s="23" t="s">
        <v>1346</v>
      </c>
      <c r="S372" s="22">
        <v>7</v>
      </c>
      <c r="U372" s="3">
        <v>39.96422</v>
      </c>
      <c r="V372" s="3">
        <v>-117.8541</v>
      </c>
      <c r="Y372" s="48">
        <v>-9999</v>
      </c>
      <c r="Z372" s="28" t="s">
        <v>1042</v>
      </c>
      <c r="AB372" s="35" t="s">
        <v>1071</v>
      </c>
      <c r="AC372" s="14">
        <v>90</v>
      </c>
    </row>
    <row r="373" spans="2:29" ht="12.75">
      <c r="B373" s="34" t="s">
        <v>1030</v>
      </c>
      <c r="F373" s="21" t="s">
        <v>1046</v>
      </c>
      <c r="G373" s="21" t="s">
        <v>1046</v>
      </c>
      <c r="H373" s="14">
        <v>98</v>
      </c>
      <c r="I373" s="40" t="s">
        <v>1763</v>
      </c>
      <c r="J373" s="42" t="s">
        <v>1046</v>
      </c>
      <c r="K373" s="1" t="s">
        <v>1057</v>
      </c>
      <c r="L373" s="2" t="s">
        <v>1396</v>
      </c>
      <c r="N373" s="2" t="s">
        <v>1758</v>
      </c>
      <c r="O373" s="4" t="s">
        <v>1764</v>
      </c>
      <c r="P373" s="2" t="s">
        <v>1399</v>
      </c>
      <c r="Q373" s="23" t="s">
        <v>1760</v>
      </c>
      <c r="R373" s="23" t="s">
        <v>1346</v>
      </c>
      <c r="S373" s="22">
        <v>21</v>
      </c>
      <c r="U373" s="3">
        <v>39.93933</v>
      </c>
      <c r="V373" s="3">
        <v>-117.8222</v>
      </c>
      <c r="Y373" s="48">
        <v>-9999</v>
      </c>
      <c r="Z373" s="28" t="s">
        <v>1042</v>
      </c>
      <c r="AB373" s="35" t="s">
        <v>1071</v>
      </c>
      <c r="AC373" s="14">
        <v>90</v>
      </c>
    </row>
    <row r="374" spans="2:29" ht="12.75">
      <c r="B374" s="34" t="s">
        <v>1030</v>
      </c>
      <c r="F374" s="21" t="s">
        <v>1046</v>
      </c>
      <c r="G374" s="21" t="s">
        <v>1046</v>
      </c>
      <c r="H374" s="14">
        <v>99</v>
      </c>
      <c r="I374" s="40" t="s">
        <v>1763</v>
      </c>
      <c r="J374" s="42" t="s">
        <v>1046</v>
      </c>
      <c r="K374" s="1" t="s">
        <v>1057</v>
      </c>
      <c r="L374" s="2" t="s">
        <v>1396</v>
      </c>
      <c r="N374" s="2" t="s">
        <v>1758</v>
      </c>
      <c r="O374" s="4" t="s">
        <v>1764</v>
      </c>
      <c r="P374" s="2" t="s">
        <v>1399</v>
      </c>
      <c r="Q374" s="23" t="s">
        <v>1760</v>
      </c>
      <c r="R374" s="23" t="s">
        <v>1346</v>
      </c>
      <c r="S374" s="22">
        <v>18</v>
      </c>
      <c r="U374" s="3">
        <v>39.95449</v>
      </c>
      <c r="V374" s="3">
        <v>-117.8678</v>
      </c>
      <c r="Y374" s="48">
        <v>-9999</v>
      </c>
      <c r="Z374" s="28" t="s">
        <v>1042</v>
      </c>
      <c r="AB374" s="35" t="s">
        <v>1071</v>
      </c>
      <c r="AC374" s="14">
        <v>90</v>
      </c>
    </row>
    <row r="375" spans="2:29" ht="12.75">
      <c r="B375" s="34" t="s">
        <v>1030</v>
      </c>
      <c r="F375" s="21" t="s">
        <v>1046</v>
      </c>
      <c r="G375" s="21" t="s">
        <v>1046</v>
      </c>
      <c r="H375" s="14">
        <v>100</v>
      </c>
      <c r="I375" s="40" t="s">
        <v>1763</v>
      </c>
      <c r="J375" s="42" t="s">
        <v>1046</v>
      </c>
      <c r="K375" s="1" t="s">
        <v>1057</v>
      </c>
      <c r="L375" s="2" t="s">
        <v>1396</v>
      </c>
      <c r="N375" s="2" t="s">
        <v>1758</v>
      </c>
      <c r="O375" s="4" t="s">
        <v>1764</v>
      </c>
      <c r="P375" s="2" t="s">
        <v>1399</v>
      </c>
      <c r="Q375" s="23" t="s">
        <v>1760</v>
      </c>
      <c r="R375" s="23" t="s">
        <v>1346</v>
      </c>
      <c r="S375" s="22">
        <v>18</v>
      </c>
      <c r="U375" s="3">
        <v>39.95322</v>
      </c>
      <c r="V375" s="3">
        <v>-117.8638</v>
      </c>
      <c r="Y375" s="48">
        <v>-9999</v>
      </c>
      <c r="Z375" s="28" t="s">
        <v>1042</v>
      </c>
      <c r="AB375" s="35" t="s">
        <v>1071</v>
      </c>
      <c r="AC375" s="14">
        <v>90</v>
      </c>
    </row>
    <row r="376" spans="2:29" ht="12.75">
      <c r="B376" s="34" t="s">
        <v>1030</v>
      </c>
      <c r="F376" s="21" t="s">
        <v>1046</v>
      </c>
      <c r="G376" s="21" t="s">
        <v>1046</v>
      </c>
      <c r="H376" s="14">
        <v>101</v>
      </c>
      <c r="I376" s="40" t="s">
        <v>1763</v>
      </c>
      <c r="J376" s="42" t="s">
        <v>1046</v>
      </c>
      <c r="K376" s="1" t="s">
        <v>1057</v>
      </c>
      <c r="L376" s="2" t="s">
        <v>1396</v>
      </c>
      <c r="N376" s="2" t="s">
        <v>1758</v>
      </c>
      <c r="O376" s="4" t="s">
        <v>1764</v>
      </c>
      <c r="P376" s="2" t="s">
        <v>1399</v>
      </c>
      <c r="Q376" s="23" t="s">
        <v>1760</v>
      </c>
      <c r="R376" s="23" t="s">
        <v>1346</v>
      </c>
      <c r="S376" s="22">
        <v>18</v>
      </c>
      <c r="U376" s="3">
        <v>39.9533</v>
      </c>
      <c r="V376" s="3">
        <v>-117.8634</v>
      </c>
      <c r="Y376" s="48">
        <v>-9999</v>
      </c>
      <c r="Z376" s="28" t="s">
        <v>1042</v>
      </c>
      <c r="AB376" s="35" t="s">
        <v>1071</v>
      </c>
      <c r="AC376" s="14">
        <v>90</v>
      </c>
    </row>
    <row r="377" spans="2:30" ht="12.75">
      <c r="B377" s="34" t="s">
        <v>1030</v>
      </c>
      <c r="F377" s="21" t="s">
        <v>1046</v>
      </c>
      <c r="G377" s="21" t="s">
        <v>1046</v>
      </c>
      <c r="H377" s="14">
        <v>102</v>
      </c>
      <c r="I377" s="40" t="s">
        <v>1763</v>
      </c>
      <c r="J377" s="42">
        <v>258</v>
      </c>
      <c r="K377" s="1" t="s">
        <v>1057</v>
      </c>
      <c r="L377" s="4" t="s">
        <v>1765</v>
      </c>
      <c r="N377" s="2" t="s">
        <v>1758</v>
      </c>
      <c r="O377" s="4" t="s">
        <v>1764</v>
      </c>
      <c r="P377" s="2" t="s">
        <v>1399</v>
      </c>
      <c r="Q377" s="23" t="s">
        <v>1760</v>
      </c>
      <c r="R377" s="23" t="s">
        <v>1346</v>
      </c>
      <c r="S377" s="22">
        <v>18</v>
      </c>
      <c r="U377" s="3">
        <v>39.95374</v>
      </c>
      <c r="V377" s="3">
        <v>-117.8597</v>
      </c>
      <c r="Y377" s="12">
        <v>231</v>
      </c>
      <c r="Z377" s="28" t="s">
        <v>1042</v>
      </c>
      <c r="AB377" s="8" t="s">
        <v>1235</v>
      </c>
      <c r="AC377" s="14">
        <v>90</v>
      </c>
      <c r="AD377" t="s">
        <v>1766</v>
      </c>
    </row>
    <row r="378" spans="2:29" ht="12.75">
      <c r="B378" s="34" t="s">
        <v>1030</v>
      </c>
      <c r="F378" s="21" t="s">
        <v>1046</v>
      </c>
      <c r="G378" s="21" t="s">
        <v>1046</v>
      </c>
      <c r="H378" s="14">
        <v>90</v>
      </c>
      <c r="I378" s="40" t="s">
        <v>1763</v>
      </c>
      <c r="J378" s="42" t="s">
        <v>1046</v>
      </c>
      <c r="K378" s="1" t="s">
        <v>1057</v>
      </c>
      <c r="L378" s="2" t="s">
        <v>1396</v>
      </c>
      <c r="N378" s="2" t="s">
        <v>1758</v>
      </c>
      <c r="O378" s="4" t="s">
        <v>1764</v>
      </c>
      <c r="P378" s="2" t="s">
        <v>1399</v>
      </c>
      <c r="Q378" s="23" t="s">
        <v>1767</v>
      </c>
      <c r="R378" s="23" t="s">
        <v>1346</v>
      </c>
      <c r="S378" s="22">
        <v>33</v>
      </c>
      <c r="U378" s="3">
        <v>39.98961</v>
      </c>
      <c r="V378" s="3">
        <v>-117.822</v>
      </c>
      <c r="Y378" s="48">
        <v>-9999</v>
      </c>
      <c r="Z378" s="28" t="s">
        <v>1042</v>
      </c>
      <c r="AB378" s="35" t="s">
        <v>1071</v>
      </c>
      <c r="AC378" s="14">
        <v>90</v>
      </c>
    </row>
    <row r="379" spans="2:29" ht="12.75">
      <c r="B379" s="34" t="s">
        <v>1030</v>
      </c>
      <c r="F379" s="21" t="s">
        <v>1046</v>
      </c>
      <c r="G379" s="21" t="s">
        <v>1046</v>
      </c>
      <c r="H379" s="14">
        <v>91</v>
      </c>
      <c r="I379" s="40" t="s">
        <v>1763</v>
      </c>
      <c r="J379" s="42" t="s">
        <v>1046</v>
      </c>
      <c r="K379" s="1" t="s">
        <v>1057</v>
      </c>
      <c r="L379" s="2" t="s">
        <v>1396</v>
      </c>
      <c r="N379" s="2" t="s">
        <v>1758</v>
      </c>
      <c r="O379" s="4" t="s">
        <v>1764</v>
      </c>
      <c r="P379" s="2" t="s">
        <v>1399</v>
      </c>
      <c r="Q379" s="23" t="s">
        <v>1767</v>
      </c>
      <c r="R379" s="23" t="s">
        <v>1346</v>
      </c>
      <c r="S379" s="22">
        <v>33</v>
      </c>
      <c r="U379" s="3">
        <v>39.987</v>
      </c>
      <c r="V379" s="3">
        <v>-117.8267</v>
      </c>
      <c r="Y379" s="48">
        <v>-9999</v>
      </c>
      <c r="Z379" s="28" t="s">
        <v>1042</v>
      </c>
      <c r="AB379" s="35" t="s">
        <v>1071</v>
      </c>
      <c r="AC379" s="14">
        <v>90</v>
      </c>
    </row>
    <row r="380" spans="2:29" ht="12.75">
      <c r="B380" t="s">
        <v>1044</v>
      </c>
      <c r="C380" t="s">
        <v>1802</v>
      </c>
      <c r="F380" s="21">
        <v>74079</v>
      </c>
      <c r="G380" s="21" t="s">
        <v>1046</v>
      </c>
      <c r="H380" s="14">
        <v>313</v>
      </c>
      <c r="I380" s="40">
        <v>131</v>
      </c>
      <c r="J380" s="42">
        <v>28</v>
      </c>
      <c r="K380" s="1" t="s">
        <v>1034</v>
      </c>
      <c r="L380" s="4" t="s">
        <v>1803</v>
      </c>
      <c r="M380" s="4"/>
      <c r="N380" s="2" t="s">
        <v>1772</v>
      </c>
      <c r="O380" s="4" t="s">
        <v>1784</v>
      </c>
      <c r="P380" s="2" t="s">
        <v>1344</v>
      </c>
      <c r="Q380" s="24" t="s">
        <v>1793</v>
      </c>
      <c r="R380" s="24" t="s">
        <v>1401</v>
      </c>
      <c r="S380" s="25" t="s">
        <v>1395</v>
      </c>
      <c r="T380" s="8" t="s">
        <v>1804</v>
      </c>
      <c r="U380" s="3">
        <v>41.11556</v>
      </c>
      <c r="V380" s="3">
        <v>-119.00083</v>
      </c>
      <c r="Y380" s="12">
        <v>50.8</v>
      </c>
      <c r="Z380" s="14" t="s">
        <v>1042</v>
      </c>
      <c r="AA380" s="14" t="s">
        <v>1106</v>
      </c>
      <c r="AB380" s="8" t="s">
        <v>1063</v>
      </c>
      <c r="AC380" s="14">
        <v>79</v>
      </c>
    </row>
    <row r="381" spans="2:29" ht="12.75">
      <c r="B381" s="34" t="s">
        <v>1030</v>
      </c>
      <c r="F381" s="21" t="s">
        <v>1046</v>
      </c>
      <c r="G381" s="21" t="s">
        <v>1780</v>
      </c>
      <c r="H381" s="14">
        <v>70</v>
      </c>
      <c r="I381" s="40" t="s">
        <v>1771</v>
      </c>
      <c r="J381" s="42">
        <v>116</v>
      </c>
      <c r="K381" s="1" t="s">
        <v>1034</v>
      </c>
      <c r="L381" s="2" t="s">
        <v>1781</v>
      </c>
      <c r="N381" s="2" t="s">
        <v>1772</v>
      </c>
      <c r="O381" s="4" t="s">
        <v>1779</v>
      </c>
      <c r="P381" s="2" t="s">
        <v>1344</v>
      </c>
      <c r="Q381" s="23" t="s">
        <v>1345</v>
      </c>
      <c r="R381" s="23" t="s">
        <v>1401</v>
      </c>
      <c r="S381" s="22">
        <v>34</v>
      </c>
      <c r="T381" s="8" t="s">
        <v>1482</v>
      </c>
      <c r="U381" s="3">
        <v>40.97385</v>
      </c>
      <c r="V381" s="3">
        <v>-119.0072</v>
      </c>
      <c r="Y381" s="12">
        <f>57.8</f>
        <v>57.8</v>
      </c>
      <c r="Z381" s="14" t="s">
        <v>1042</v>
      </c>
      <c r="AB381" s="8" t="s">
        <v>1510</v>
      </c>
      <c r="AC381" s="14">
        <v>80</v>
      </c>
    </row>
    <row r="382" spans="2:29" ht="12.75">
      <c r="B382" s="34" t="s">
        <v>1030</v>
      </c>
      <c r="F382" s="21" t="s">
        <v>1782</v>
      </c>
      <c r="G382" s="21" t="s">
        <v>1783</v>
      </c>
      <c r="H382" s="14">
        <v>314</v>
      </c>
      <c r="I382" s="40" t="s">
        <v>1771</v>
      </c>
      <c r="J382" s="42" t="s">
        <v>1046</v>
      </c>
      <c r="K382" s="1" t="s">
        <v>1034</v>
      </c>
      <c r="L382" s="2" t="s">
        <v>1784</v>
      </c>
      <c r="N382" s="2" t="s">
        <v>1772</v>
      </c>
      <c r="O382" s="4" t="s">
        <v>1784</v>
      </c>
      <c r="P382" s="2" t="s">
        <v>1344</v>
      </c>
      <c r="Q382" s="23" t="s">
        <v>1345</v>
      </c>
      <c r="R382" s="23" t="s">
        <v>1401</v>
      </c>
      <c r="S382" s="22">
        <v>4</v>
      </c>
      <c r="U382" s="3">
        <v>41.05107</v>
      </c>
      <c r="V382" s="3">
        <v>-119.0255</v>
      </c>
      <c r="Y382" s="49">
        <v>-9999</v>
      </c>
      <c r="Z382" s="14" t="s">
        <v>1785</v>
      </c>
      <c r="AB382" s="8" t="s">
        <v>1063</v>
      </c>
      <c r="AC382" s="14">
        <v>79</v>
      </c>
    </row>
    <row r="383" spans="2:29" ht="12.75">
      <c r="B383" s="34" t="s">
        <v>1030</v>
      </c>
      <c r="F383" s="21" t="s">
        <v>1782</v>
      </c>
      <c r="G383" s="21" t="s">
        <v>1783</v>
      </c>
      <c r="H383" s="14">
        <v>315</v>
      </c>
      <c r="I383" s="40" t="s">
        <v>1771</v>
      </c>
      <c r="J383" s="42" t="s">
        <v>1046</v>
      </c>
      <c r="K383" s="1" t="s">
        <v>1034</v>
      </c>
      <c r="L383" s="2" t="s">
        <v>1784</v>
      </c>
      <c r="N383" s="2" t="s">
        <v>1772</v>
      </c>
      <c r="O383" s="4" t="s">
        <v>1784</v>
      </c>
      <c r="P383" s="2" t="s">
        <v>1344</v>
      </c>
      <c r="Q383" s="23" t="s">
        <v>1345</v>
      </c>
      <c r="R383" s="23" t="s">
        <v>1401</v>
      </c>
      <c r="S383" s="22">
        <v>4</v>
      </c>
      <c r="U383" s="3">
        <v>41.05098</v>
      </c>
      <c r="V383" s="3">
        <v>-119.0253</v>
      </c>
      <c r="Y383" s="49">
        <v>-9999</v>
      </c>
      <c r="Z383" s="14" t="s">
        <v>1785</v>
      </c>
      <c r="AB383" s="8" t="s">
        <v>1063</v>
      </c>
      <c r="AC383" s="14">
        <v>79</v>
      </c>
    </row>
    <row r="384" spans="2:29" ht="12.75">
      <c r="B384" s="34" t="s">
        <v>1030</v>
      </c>
      <c r="F384" s="21" t="s">
        <v>1782</v>
      </c>
      <c r="G384" s="21" t="s">
        <v>1783</v>
      </c>
      <c r="H384" s="14">
        <v>316</v>
      </c>
      <c r="I384" s="40" t="s">
        <v>1771</v>
      </c>
      <c r="J384" s="42">
        <v>25</v>
      </c>
      <c r="K384" s="1" t="s">
        <v>1034</v>
      </c>
      <c r="L384" s="2" t="s">
        <v>1784</v>
      </c>
      <c r="N384" s="2" t="s">
        <v>1772</v>
      </c>
      <c r="O384" s="4" t="s">
        <v>1784</v>
      </c>
      <c r="P384" s="2" t="s">
        <v>1344</v>
      </c>
      <c r="Q384" s="23" t="s">
        <v>1345</v>
      </c>
      <c r="R384" s="23" t="s">
        <v>1401</v>
      </c>
      <c r="S384" s="22">
        <v>4</v>
      </c>
      <c r="U384" s="3">
        <v>41.05011</v>
      </c>
      <c r="V384" s="3">
        <v>-119.0261</v>
      </c>
      <c r="Y384" s="49">
        <v>-9999</v>
      </c>
      <c r="Z384" s="14" t="s">
        <v>1785</v>
      </c>
      <c r="AB384" s="8" t="s">
        <v>1063</v>
      </c>
      <c r="AC384" s="14">
        <v>79</v>
      </c>
    </row>
    <row r="385" spans="2:29" ht="12.75">
      <c r="B385" s="34" t="s">
        <v>1030</v>
      </c>
      <c r="F385" s="21" t="s">
        <v>1046</v>
      </c>
      <c r="G385" s="21" t="s">
        <v>1046</v>
      </c>
      <c r="H385" s="14">
        <v>317</v>
      </c>
      <c r="I385" s="40" t="s">
        <v>1771</v>
      </c>
      <c r="J385" s="42" t="s">
        <v>1046</v>
      </c>
      <c r="K385" s="1" t="s">
        <v>1034</v>
      </c>
      <c r="L385" s="2" t="s">
        <v>1099</v>
      </c>
      <c r="N385" s="2" t="s">
        <v>1772</v>
      </c>
      <c r="O385" s="4" t="s">
        <v>1784</v>
      </c>
      <c r="P385" s="2" t="s">
        <v>1344</v>
      </c>
      <c r="Q385" s="23" t="s">
        <v>1345</v>
      </c>
      <c r="R385" s="23" t="s">
        <v>1401</v>
      </c>
      <c r="S385" s="22">
        <v>9</v>
      </c>
      <c r="U385" s="3">
        <v>41.03088</v>
      </c>
      <c r="V385" s="3">
        <v>-119.0162</v>
      </c>
      <c r="Y385" s="48">
        <v>-9999</v>
      </c>
      <c r="Z385" s="14" t="s">
        <v>1300</v>
      </c>
      <c r="AB385" s="44" t="s">
        <v>1071</v>
      </c>
      <c r="AC385" s="14">
        <v>79</v>
      </c>
    </row>
    <row r="386" spans="2:29" ht="12.75">
      <c r="B386" s="34" t="s">
        <v>1030</v>
      </c>
      <c r="F386" s="21" t="s">
        <v>1046</v>
      </c>
      <c r="G386" s="21" t="s">
        <v>1046</v>
      </c>
      <c r="H386" s="14">
        <v>318</v>
      </c>
      <c r="I386" s="40" t="s">
        <v>1771</v>
      </c>
      <c r="J386" s="42" t="s">
        <v>1046</v>
      </c>
      <c r="K386" s="1" t="s">
        <v>1034</v>
      </c>
      <c r="L386" s="2" t="s">
        <v>1099</v>
      </c>
      <c r="N386" s="2" t="s">
        <v>1772</v>
      </c>
      <c r="O386" s="4" t="s">
        <v>1784</v>
      </c>
      <c r="P386" s="2" t="s">
        <v>1344</v>
      </c>
      <c r="Q386" s="23" t="s">
        <v>1345</v>
      </c>
      <c r="R386" s="23" t="s">
        <v>1401</v>
      </c>
      <c r="S386" s="22">
        <v>16</v>
      </c>
      <c r="U386" s="3">
        <v>41.02357</v>
      </c>
      <c r="V386" s="3">
        <v>-119.0145</v>
      </c>
      <c r="Y386" s="48">
        <v>-9999</v>
      </c>
      <c r="Z386" s="14" t="s">
        <v>1300</v>
      </c>
      <c r="AB386" s="44" t="s">
        <v>1071</v>
      </c>
      <c r="AC386" s="14">
        <v>79</v>
      </c>
    </row>
    <row r="387" spans="2:29" ht="12.75">
      <c r="B387" s="34" t="s">
        <v>1030</v>
      </c>
      <c r="F387" s="21" t="s">
        <v>1046</v>
      </c>
      <c r="G387" s="21" t="s">
        <v>1046</v>
      </c>
      <c r="H387" s="14">
        <v>319</v>
      </c>
      <c r="I387" s="40" t="s">
        <v>1771</v>
      </c>
      <c r="J387" s="21" t="s">
        <v>1046</v>
      </c>
      <c r="K387" s="1" t="s">
        <v>1034</v>
      </c>
      <c r="L387" s="2" t="s">
        <v>1222</v>
      </c>
      <c r="N387" s="2" t="s">
        <v>1772</v>
      </c>
      <c r="O387" s="4" t="s">
        <v>1784</v>
      </c>
      <c r="P387" s="2" t="s">
        <v>1344</v>
      </c>
      <c r="Q387" s="23" t="s">
        <v>1345</v>
      </c>
      <c r="R387" s="23" t="s">
        <v>1401</v>
      </c>
      <c r="S387" s="22">
        <v>16</v>
      </c>
      <c r="U387" s="3">
        <v>41.01529</v>
      </c>
      <c r="V387" s="3">
        <v>-119.0152</v>
      </c>
      <c r="Y387" s="48">
        <v>-9999</v>
      </c>
      <c r="Z387" s="14" t="s">
        <v>1786</v>
      </c>
      <c r="AB387" s="44" t="s">
        <v>1071</v>
      </c>
      <c r="AC387" s="14">
        <v>79</v>
      </c>
    </row>
    <row r="388" spans="2:30" ht="12.75">
      <c r="B388" s="34" t="s">
        <v>1030</v>
      </c>
      <c r="C388" t="s">
        <v>1787</v>
      </c>
      <c r="F388" s="21" t="s">
        <v>1046</v>
      </c>
      <c r="G388" s="21" t="s">
        <v>1046</v>
      </c>
      <c r="H388" s="14">
        <v>320</v>
      </c>
      <c r="I388" s="40" t="s">
        <v>1771</v>
      </c>
      <c r="J388" s="42">
        <v>26</v>
      </c>
      <c r="K388" s="1" t="s">
        <v>1034</v>
      </c>
      <c r="L388" s="2" t="s">
        <v>1222</v>
      </c>
      <c r="N388" s="2" t="s">
        <v>1772</v>
      </c>
      <c r="O388" s="4" t="s">
        <v>1784</v>
      </c>
      <c r="P388" s="2" t="s">
        <v>1344</v>
      </c>
      <c r="Q388" s="23" t="s">
        <v>1345</v>
      </c>
      <c r="R388" s="23" t="s">
        <v>1401</v>
      </c>
      <c r="S388" s="22">
        <v>16</v>
      </c>
      <c r="T388" s="8" t="s">
        <v>1091</v>
      </c>
      <c r="U388" s="3">
        <v>41.01464</v>
      </c>
      <c r="V388" s="3">
        <v>-119.0155</v>
      </c>
      <c r="Y388" s="12">
        <f>68.5</f>
        <v>68.5</v>
      </c>
      <c r="Z388" s="14" t="s">
        <v>1786</v>
      </c>
      <c r="AB388" s="8" t="s">
        <v>1788</v>
      </c>
      <c r="AC388" s="14">
        <v>79</v>
      </c>
      <c r="AD388" t="s">
        <v>1789</v>
      </c>
    </row>
    <row r="389" spans="2:29" ht="12.75">
      <c r="B389" s="34" t="s">
        <v>1030</v>
      </c>
      <c r="F389" s="21" t="s">
        <v>1046</v>
      </c>
      <c r="G389" s="21" t="s">
        <v>1046</v>
      </c>
      <c r="H389" s="14">
        <v>321</v>
      </c>
      <c r="I389" s="40" t="s">
        <v>1771</v>
      </c>
      <c r="J389" s="42" t="s">
        <v>1046</v>
      </c>
      <c r="K389" s="1" t="s">
        <v>1034</v>
      </c>
      <c r="L389" s="2" t="s">
        <v>1790</v>
      </c>
      <c r="N389" s="2" t="s">
        <v>1772</v>
      </c>
      <c r="O389" s="4" t="s">
        <v>1784</v>
      </c>
      <c r="P389" s="2" t="s">
        <v>1344</v>
      </c>
      <c r="Q389" s="23" t="s">
        <v>1345</v>
      </c>
      <c r="R389" s="23" t="s">
        <v>1401</v>
      </c>
      <c r="S389" s="22">
        <v>21</v>
      </c>
      <c r="U389" s="3">
        <v>41.00407</v>
      </c>
      <c r="V389" s="3">
        <v>-119.014</v>
      </c>
      <c r="Y389" s="48">
        <v>-9999</v>
      </c>
      <c r="Z389" s="14" t="s">
        <v>1791</v>
      </c>
      <c r="AB389" s="8" t="s">
        <v>1125</v>
      </c>
      <c r="AC389" s="14">
        <v>79</v>
      </c>
    </row>
    <row r="390" spans="2:29" ht="12.75">
      <c r="B390" s="34" t="s">
        <v>1030</v>
      </c>
      <c r="F390" s="21" t="s">
        <v>1046</v>
      </c>
      <c r="G390" s="21" t="s">
        <v>1046</v>
      </c>
      <c r="H390" s="14">
        <v>322</v>
      </c>
      <c r="I390" s="40" t="s">
        <v>1771</v>
      </c>
      <c r="J390" s="42" t="s">
        <v>1046</v>
      </c>
      <c r="K390" s="1" t="s">
        <v>1034</v>
      </c>
      <c r="L390" s="2" t="s">
        <v>1790</v>
      </c>
      <c r="N390" s="2" t="s">
        <v>1772</v>
      </c>
      <c r="O390" s="4" t="s">
        <v>1784</v>
      </c>
      <c r="P390" s="2" t="s">
        <v>1344</v>
      </c>
      <c r="Q390" s="23" t="s">
        <v>1345</v>
      </c>
      <c r="R390" s="23" t="s">
        <v>1401</v>
      </c>
      <c r="S390" s="22">
        <v>21</v>
      </c>
      <c r="U390" s="3">
        <v>41.00323</v>
      </c>
      <c r="V390" s="3">
        <v>-119.0136</v>
      </c>
      <c r="Y390" s="48">
        <v>-9999</v>
      </c>
      <c r="Z390" s="14" t="s">
        <v>1791</v>
      </c>
      <c r="AB390" s="8" t="s">
        <v>1125</v>
      </c>
      <c r="AC390" s="14">
        <v>79</v>
      </c>
    </row>
    <row r="391" spans="2:29" ht="12.75">
      <c r="B391" s="34" t="s">
        <v>1030</v>
      </c>
      <c r="F391" s="21" t="s">
        <v>1046</v>
      </c>
      <c r="G391" s="21" t="s">
        <v>1046</v>
      </c>
      <c r="H391" s="14">
        <v>323</v>
      </c>
      <c r="I391" s="40" t="s">
        <v>1771</v>
      </c>
      <c r="J391" s="42" t="s">
        <v>1046</v>
      </c>
      <c r="K391" s="1" t="s">
        <v>1034</v>
      </c>
      <c r="L391" s="2" t="s">
        <v>1790</v>
      </c>
      <c r="N391" s="2" t="s">
        <v>1772</v>
      </c>
      <c r="O391" s="4" t="s">
        <v>1784</v>
      </c>
      <c r="P391" s="2" t="s">
        <v>1344</v>
      </c>
      <c r="Q391" s="23" t="s">
        <v>1345</v>
      </c>
      <c r="R391" s="23" t="s">
        <v>1401</v>
      </c>
      <c r="S391" s="22">
        <v>21</v>
      </c>
      <c r="U391" s="3">
        <v>41.00272</v>
      </c>
      <c r="V391" s="3">
        <v>-119.013</v>
      </c>
      <c r="Y391" s="48">
        <v>-9999</v>
      </c>
      <c r="Z391" s="14" t="s">
        <v>1791</v>
      </c>
      <c r="AB391" s="8" t="s">
        <v>1125</v>
      </c>
      <c r="AC391" s="14">
        <v>79</v>
      </c>
    </row>
    <row r="392" spans="2:29" ht="12.75">
      <c r="B392" s="34" t="s">
        <v>1030</v>
      </c>
      <c r="F392" s="21" t="s">
        <v>1046</v>
      </c>
      <c r="G392" s="21" t="s">
        <v>1046</v>
      </c>
      <c r="H392" s="14">
        <v>324</v>
      </c>
      <c r="I392" s="40" t="s">
        <v>1771</v>
      </c>
      <c r="J392" s="42" t="s">
        <v>1046</v>
      </c>
      <c r="K392" s="1" t="s">
        <v>1034</v>
      </c>
      <c r="L392" s="2" t="s">
        <v>1790</v>
      </c>
      <c r="N392" s="2" t="s">
        <v>1772</v>
      </c>
      <c r="O392" s="4" t="s">
        <v>1784</v>
      </c>
      <c r="P392" s="2" t="s">
        <v>1344</v>
      </c>
      <c r="Q392" s="23" t="s">
        <v>1345</v>
      </c>
      <c r="R392" s="23" t="s">
        <v>1401</v>
      </c>
      <c r="S392" s="22">
        <v>21</v>
      </c>
      <c r="U392" s="3">
        <v>41.00162</v>
      </c>
      <c r="V392" s="3">
        <v>-119.013</v>
      </c>
      <c r="Y392" s="48">
        <v>-9999</v>
      </c>
      <c r="Z392" s="14" t="s">
        <v>1791</v>
      </c>
      <c r="AB392" s="8" t="s">
        <v>1125</v>
      </c>
      <c r="AC392" s="14">
        <v>79</v>
      </c>
    </row>
    <row r="393" spans="2:29" ht="12.75">
      <c r="B393" s="34" t="s">
        <v>1030</v>
      </c>
      <c r="F393" s="21" t="s">
        <v>1046</v>
      </c>
      <c r="G393" s="21" t="s">
        <v>1046</v>
      </c>
      <c r="H393" s="14">
        <v>325</v>
      </c>
      <c r="I393" s="40" t="s">
        <v>1771</v>
      </c>
      <c r="J393" s="42" t="s">
        <v>1046</v>
      </c>
      <c r="K393" s="1" t="s">
        <v>1034</v>
      </c>
      <c r="L393" s="2" t="s">
        <v>1790</v>
      </c>
      <c r="N393" s="2" t="s">
        <v>1772</v>
      </c>
      <c r="O393" s="4" t="s">
        <v>1784</v>
      </c>
      <c r="P393" s="2" t="s">
        <v>1344</v>
      </c>
      <c r="Q393" s="23" t="s">
        <v>1345</v>
      </c>
      <c r="R393" s="23" t="s">
        <v>1401</v>
      </c>
      <c r="S393" s="22">
        <v>21</v>
      </c>
      <c r="U393" s="3">
        <v>41.00181</v>
      </c>
      <c r="V393" s="3">
        <v>-119.012</v>
      </c>
      <c r="Y393" s="48">
        <v>-9999</v>
      </c>
      <c r="Z393" s="14" t="s">
        <v>1791</v>
      </c>
      <c r="AB393" s="8" t="s">
        <v>1125</v>
      </c>
      <c r="AC393" s="14">
        <v>79</v>
      </c>
    </row>
    <row r="394" spans="2:29" ht="12.75">
      <c r="B394" s="34" t="s">
        <v>1030</v>
      </c>
      <c r="F394" s="21">
        <v>74079</v>
      </c>
      <c r="G394" s="21" t="s">
        <v>1046</v>
      </c>
      <c r="H394" s="14" t="s">
        <v>1046</v>
      </c>
      <c r="I394" s="40" t="s">
        <v>1771</v>
      </c>
      <c r="J394" s="42" t="s">
        <v>1046</v>
      </c>
      <c r="K394" s="1" t="s">
        <v>1034</v>
      </c>
      <c r="L394" s="2" t="s">
        <v>1099</v>
      </c>
      <c r="N394" s="2" t="s">
        <v>1772</v>
      </c>
      <c r="O394" s="4" t="s">
        <v>1784</v>
      </c>
      <c r="P394" s="2" t="s">
        <v>1344</v>
      </c>
      <c r="Q394" s="23" t="s">
        <v>1793</v>
      </c>
      <c r="R394" s="23" t="s">
        <v>1401</v>
      </c>
      <c r="S394" s="22">
        <v>10</v>
      </c>
      <c r="U394" s="3">
        <v>41.11635</v>
      </c>
      <c r="V394" s="3">
        <v>-119.0006</v>
      </c>
      <c r="Y394" s="11">
        <v>60</v>
      </c>
      <c r="Z394" s="14" t="s">
        <v>1805</v>
      </c>
      <c r="AA394" s="14" t="s">
        <v>1106</v>
      </c>
      <c r="AB394" s="45" t="s">
        <v>1055</v>
      </c>
      <c r="AC394" s="14">
        <v>79</v>
      </c>
    </row>
    <row r="395" spans="2:30" ht="12.75">
      <c r="B395" s="34" t="s">
        <v>1030</v>
      </c>
      <c r="F395" s="21">
        <v>74068</v>
      </c>
      <c r="G395" s="21">
        <v>70075</v>
      </c>
      <c r="H395" s="14">
        <v>67</v>
      </c>
      <c r="I395" s="40" t="s">
        <v>1771</v>
      </c>
      <c r="J395" s="43" t="s">
        <v>1046</v>
      </c>
      <c r="K395" s="20" t="s">
        <v>1034</v>
      </c>
      <c r="L395" s="4" t="s">
        <v>1250</v>
      </c>
      <c r="M395" s="4"/>
      <c r="N395" s="4" t="s">
        <v>1772</v>
      </c>
      <c r="O395" s="4" t="s">
        <v>1773</v>
      </c>
      <c r="P395" s="2" t="s">
        <v>1658</v>
      </c>
      <c r="Q395" s="23" t="s">
        <v>1774</v>
      </c>
      <c r="R395" s="23" t="s">
        <v>1401</v>
      </c>
      <c r="S395" s="22">
        <v>3</v>
      </c>
      <c r="U395" s="3">
        <v>40.95324</v>
      </c>
      <c r="V395" s="3">
        <v>-118.9999</v>
      </c>
      <c r="Y395" s="11">
        <v>90</v>
      </c>
      <c r="Z395" s="14" t="s">
        <v>1775</v>
      </c>
      <c r="AB395" s="44" t="s">
        <v>1071</v>
      </c>
      <c r="AC395" s="14">
        <v>81</v>
      </c>
      <c r="AD395" t="s">
        <v>1776</v>
      </c>
    </row>
    <row r="396" spans="2:29" ht="12.75">
      <c r="B396" s="34" t="s">
        <v>1030</v>
      </c>
      <c r="F396" s="21" t="s">
        <v>1046</v>
      </c>
      <c r="G396" s="21" t="s">
        <v>1046</v>
      </c>
      <c r="H396" s="14">
        <v>68</v>
      </c>
      <c r="I396" s="40" t="s">
        <v>1771</v>
      </c>
      <c r="J396" s="43" t="s">
        <v>1046</v>
      </c>
      <c r="K396" s="1" t="s">
        <v>1034</v>
      </c>
      <c r="L396" s="2" t="s">
        <v>1250</v>
      </c>
      <c r="N396" s="2" t="s">
        <v>1772</v>
      </c>
      <c r="O396" s="4" t="s">
        <v>1773</v>
      </c>
      <c r="P396" s="2" t="s">
        <v>1658</v>
      </c>
      <c r="Q396" s="23" t="s">
        <v>1777</v>
      </c>
      <c r="R396" s="23" t="s">
        <v>1401</v>
      </c>
      <c r="S396" s="22">
        <v>2</v>
      </c>
      <c r="U396" s="3">
        <v>40.95323</v>
      </c>
      <c r="V396" s="3">
        <v>-118.9996</v>
      </c>
      <c r="Y396" s="48">
        <v>-9999</v>
      </c>
      <c r="Z396" s="14" t="s">
        <v>1778</v>
      </c>
      <c r="AB396" s="44" t="s">
        <v>1071</v>
      </c>
      <c r="AC396" s="14">
        <v>81</v>
      </c>
    </row>
    <row r="397" spans="2:29" ht="12.75">
      <c r="B397" s="34" t="s">
        <v>1030</v>
      </c>
      <c r="F397" s="21" t="s">
        <v>1046</v>
      </c>
      <c r="G397" s="21" t="s">
        <v>1046</v>
      </c>
      <c r="H397" s="14">
        <v>69</v>
      </c>
      <c r="I397" s="40" t="s">
        <v>1771</v>
      </c>
      <c r="J397" s="43" t="s">
        <v>1046</v>
      </c>
      <c r="K397" s="1" t="s">
        <v>1034</v>
      </c>
      <c r="L397" s="2" t="s">
        <v>1250</v>
      </c>
      <c r="N397" s="2" t="s">
        <v>1772</v>
      </c>
      <c r="O397" s="4" t="s">
        <v>1779</v>
      </c>
      <c r="P397" s="2" t="s">
        <v>1658</v>
      </c>
      <c r="Q397" s="23" t="s">
        <v>1777</v>
      </c>
      <c r="R397" s="23" t="s">
        <v>1401</v>
      </c>
      <c r="S397" s="22">
        <v>2</v>
      </c>
      <c r="U397" s="3">
        <v>40.95526</v>
      </c>
      <c r="V397" s="3">
        <v>-119.0019</v>
      </c>
      <c r="Y397" s="48">
        <v>-9999</v>
      </c>
      <c r="Z397" s="14" t="s">
        <v>1778</v>
      </c>
      <c r="AB397" s="44" t="s">
        <v>1071</v>
      </c>
      <c r="AC397" s="14">
        <v>80</v>
      </c>
    </row>
    <row r="398" spans="2:29" ht="12.75">
      <c r="B398" s="34" t="s">
        <v>1030</v>
      </c>
      <c r="F398" s="21" t="s">
        <v>1046</v>
      </c>
      <c r="G398" s="21" t="s">
        <v>1046</v>
      </c>
      <c r="H398" s="14">
        <v>309</v>
      </c>
      <c r="I398" s="40" t="s">
        <v>1771</v>
      </c>
      <c r="J398" s="42" t="s">
        <v>1046</v>
      </c>
      <c r="K398" s="1" t="s">
        <v>1057</v>
      </c>
      <c r="L398" s="2" t="s">
        <v>1792</v>
      </c>
      <c r="N398" s="2" t="s">
        <v>1772</v>
      </c>
      <c r="O398" s="4" t="s">
        <v>1784</v>
      </c>
      <c r="P398" s="2" t="s">
        <v>1344</v>
      </c>
      <c r="Q398" s="23" t="s">
        <v>1793</v>
      </c>
      <c r="R398" s="23" t="s">
        <v>1659</v>
      </c>
      <c r="S398" s="22">
        <v>26</v>
      </c>
      <c r="U398" s="3">
        <v>41.0831</v>
      </c>
      <c r="V398" s="3">
        <v>-119.104</v>
      </c>
      <c r="Y398" s="48">
        <v>-9999</v>
      </c>
      <c r="Z398" s="14" t="s">
        <v>1300</v>
      </c>
      <c r="AB398" s="8" t="s">
        <v>1125</v>
      </c>
      <c r="AC398" s="14">
        <v>79</v>
      </c>
    </row>
    <row r="399" spans="2:29" ht="12.75">
      <c r="B399" s="34" t="s">
        <v>1030</v>
      </c>
      <c r="F399" s="21" t="s">
        <v>1046</v>
      </c>
      <c r="G399" s="21" t="s">
        <v>1046</v>
      </c>
      <c r="H399" s="14">
        <v>310</v>
      </c>
      <c r="I399" s="40" t="s">
        <v>1771</v>
      </c>
      <c r="J399" s="42" t="s">
        <v>1046</v>
      </c>
      <c r="K399" s="1" t="s">
        <v>1057</v>
      </c>
      <c r="L399" s="2" t="s">
        <v>1792</v>
      </c>
      <c r="N399" s="2" t="s">
        <v>1772</v>
      </c>
      <c r="O399" s="4" t="s">
        <v>1784</v>
      </c>
      <c r="P399" s="2" t="s">
        <v>1344</v>
      </c>
      <c r="Q399" s="23" t="s">
        <v>1793</v>
      </c>
      <c r="R399" s="23" t="s">
        <v>1659</v>
      </c>
      <c r="S399" s="22">
        <v>26</v>
      </c>
      <c r="U399" s="3">
        <v>41.08288</v>
      </c>
      <c r="V399" s="3">
        <v>-119.1048</v>
      </c>
      <c r="Y399" s="48">
        <v>-9999</v>
      </c>
      <c r="Z399" s="14" t="s">
        <v>1300</v>
      </c>
      <c r="AB399" s="8" t="s">
        <v>1125</v>
      </c>
      <c r="AC399" s="14">
        <v>79</v>
      </c>
    </row>
    <row r="400" spans="2:29" ht="12.75">
      <c r="B400" s="34" t="s">
        <v>1030</v>
      </c>
      <c r="F400" s="21" t="s">
        <v>1046</v>
      </c>
      <c r="G400" s="21" t="s">
        <v>1046</v>
      </c>
      <c r="H400" s="14">
        <v>311</v>
      </c>
      <c r="I400" s="40" t="s">
        <v>1771</v>
      </c>
      <c r="J400" s="42" t="s">
        <v>1046</v>
      </c>
      <c r="K400" s="1" t="s">
        <v>1057</v>
      </c>
      <c r="L400" s="2" t="s">
        <v>1792</v>
      </c>
      <c r="N400" s="2" t="s">
        <v>1772</v>
      </c>
      <c r="O400" s="4" t="s">
        <v>1784</v>
      </c>
      <c r="P400" s="2" t="s">
        <v>1344</v>
      </c>
      <c r="Q400" s="23" t="s">
        <v>1793</v>
      </c>
      <c r="R400" s="23" t="s">
        <v>1659</v>
      </c>
      <c r="S400" s="22">
        <v>26</v>
      </c>
      <c r="U400" s="3">
        <v>41.07429</v>
      </c>
      <c r="V400" s="3">
        <v>-119.1094</v>
      </c>
      <c r="Y400" s="48">
        <v>-9999</v>
      </c>
      <c r="Z400" s="14" t="s">
        <v>1300</v>
      </c>
      <c r="AB400" s="8" t="s">
        <v>1125</v>
      </c>
      <c r="AC400" s="14">
        <v>79</v>
      </c>
    </row>
    <row r="401" spans="2:29" ht="12.75">
      <c r="B401" s="34" t="s">
        <v>1030</v>
      </c>
      <c r="F401" s="21" t="s">
        <v>1046</v>
      </c>
      <c r="G401" s="21" t="s">
        <v>1046</v>
      </c>
      <c r="H401" s="14">
        <v>312</v>
      </c>
      <c r="I401" s="40" t="s">
        <v>1771</v>
      </c>
      <c r="J401" s="42" t="s">
        <v>1046</v>
      </c>
      <c r="K401" s="1" t="s">
        <v>1057</v>
      </c>
      <c r="L401" s="2" t="s">
        <v>1792</v>
      </c>
      <c r="N401" s="2" t="s">
        <v>1772</v>
      </c>
      <c r="O401" s="4" t="s">
        <v>1784</v>
      </c>
      <c r="P401" s="2" t="s">
        <v>1344</v>
      </c>
      <c r="Q401" s="23" t="s">
        <v>1793</v>
      </c>
      <c r="R401" s="23" t="s">
        <v>1659</v>
      </c>
      <c r="S401" s="22">
        <v>26</v>
      </c>
      <c r="U401" s="3">
        <v>41.0736</v>
      </c>
      <c r="V401" s="3">
        <v>-119.1094</v>
      </c>
      <c r="Y401" s="48">
        <v>-9999</v>
      </c>
      <c r="Z401" s="14" t="s">
        <v>1300</v>
      </c>
      <c r="AB401" s="8" t="s">
        <v>1125</v>
      </c>
      <c r="AC401" s="14">
        <v>79</v>
      </c>
    </row>
    <row r="402" spans="2:29" ht="12.75">
      <c r="B402" s="34" t="s">
        <v>1030</v>
      </c>
      <c r="F402" s="21">
        <v>74117</v>
      </c>
      <c r="G402" s="21" t="s">
        <v>1046</v>
      </c>
      <c r="H402" s="14" t="s">
        <v>1046</v>
      </c>
      <c r="I402" s="40" t="s">
        <v>1771</v>
      </c>
      <c r="J402" s="42" t="s">
        <v>1046</v>
      </c>
      <c r="K402" s="1" t="s">
        <v>1057</v>
      </c>
      <c r="L402" s="2" t="s">
        <v>1794</v>
      </c>
      <c r="N402" s="2" t="s">
        <v>1772</v>
      </c>
      <c r="O402" s="4" t="s">
        <v>1784</v>
      </c>
      <c r="P402" s="2" t="s">
        <v>1344</v>
      </c>
      <c r="Q402" s="23" t="s">
        <v>1793</v>
      </c>
      <c r="R402" s="23" t="s">
        <v>1659</v>
      </c>
      <c r="S402" s="22">
        <v>11</v>
      </c>
      <c r="U402" s="3">
        <v>41.12109</v>
      </c>
      <c r="V402" s="3">
        <v>-119.1013</v>
      </c>
      <c r="Y402" s="11">
        <v>39.5</v>
      </c>
      <c r="Z402" s="14" t="s">
        <v>1042</v>
      </c>
      <c r="AA402" s="14" t="s">
        <v>1106</v>
      </c>
      <c r="AB402" s="45" t="s">
        <v>1055</v>
      </c>
      <c r="AC402" s="14">
        <v>79</v>
      </c>
    </row>
    <row r="403" spans="2:29" ht="12.75">
      <c r="B403" s="34" t="s">
        <v>1795</v>
      </c>
      <c r="C403" t="s">
        <v>1796</v>
      </c>
      <c r="F403" s="39" t="s">
        <v>1797</v>
      </c>
      <c r="G403" s="21" t="s">
        <v>1798</v>
      </c>
      <c r="H403" s="14">
        <v>308</v>
      </c>
      <c r="I403" s="40">
        <v>131</v>
      </c>
      <c r="J403" s="42">
        <v>24</v>
      </c>
      <c r="K403" s="1" t="s">
        <v>1047</v>
      </c>
      <c r="L403" s="4" t="s">
        <v>1794</v>
      </c>
      <c r="M403" s="4"/>
      <c r="N403" s="2" t="s">
        <v>1772</v>
      </c>
      <c r="O403" s="4" t="s">
        <v>1784</v>
      </c>
      <c r="P403" s="2" t="s">
        <v>1344</v>
      </c>
      <c r="Q403" s="24" t="s">
        <v>1793</v>
      </c>
      <c r="R403" s="24" t="s">
        <v>1659</v>
      </c>
      <c r="S403" s="25" t="s">
        <v>1395</v>
      </c>
      <c r="T403" s="8" t="s">
        <v>1155</v>
      </c>
      <c r="U403" s="3">
        <v>41.115</v>
      </c>
      <c r="V403" s="3">
        <v>-119.10833</v>
      </c>
      <c r="Y403" s="12">
        <f>36.1</f>
        <v>36.1</v>
      </c>
      <c r="Z403" s="14" t="s">
        <v>1042</v>
      </c>
      <c r="AA403" s="14" t="s">
        <v>1106</v>
      </c>
      <c r="AB403" s="8" t="s">
        <v>1510</v>
      </c>
      <c r="AC403" s="14">
        <v>79</v>
      </c>
    </row>
    <row r="404" spans="2:29" ht="12.75">
      <c r="B404" t="s">
        <v>1799</v>
      </c>
      <c r="C404" t="s">
        <v>1800</v>
      </c>
      <c r="F404" s="21">
        <v>74704</v>
      </c>
      <c r="G404" s="21">
        <v>70321</v>
      </c>
      <c r="H404" s="14" t="s">
        <v>1046</v>
      </c>
      <c r="I404" s="40">
        <v>131</v>
      </c>
      <c r="J404" s="42">
        <v>27</v>
      </c>
      <c r="K404" s="1" t="s">
        <v>1047</v>
      </c>
      <c r="L404" s="4" t="s">
        <v>1801</v>
      </c>
      <c r="M404" s="4"/>
      <c r="N404" s="2" t="s">
        <v>1772</v>
      </c>
      <c r="O404" s="4" t="s">
        <v>1784</v>
      </c>
      <c r="P404" s="2" t="s">
        <v>1344</v>
      </c>
      <c r="Q404" s="24" t="s">
        <v>1793</v>
      </c>
      <c r="R404" s="24" t="s">
        <v>1659</v>
      </c>
      <c r="S404" s="22">
        <v>26</v>
      </c>
      <c r="T404"/>
      <c r="U404" s="3">
        <v>41.07333</v>
      </c>
      <c r="V404" s="3">
        <v>-119.10972</v>
      </c>
      <c r="Y404" s="12">
        <v>24.2</v>
      </c>
      <c r="Z404" s="14" t="s">
        <v>1042</v>
      </c>
      <c r="AB404" s="8" t="s">
        <v>1063</v>
      </c>
      <c r="AC404" s="14">
        <v>79</v>
      </c>
    </row>
    <row r="405" spans="2:29" ht="12.75">
      <c r="B405" s="34" t="s">
        <v>1030</v>
      </c>
      <c r="F405" s="21" t="s">
        <v>1046</v>
      </c>
      <c r="G405" s="21">
        <v>70457</v>
      </c>
      <c r="H405" s="14">
        <v>423</v>
      </c>
      <c r="I405" s="40" t="s">
        <v>1806</v>
      </c>
      <c r="J405" s="42">
        <v>311</v>
      </c>
      <c r="K405" s="1" t="s">
        <v>1087</v>
      </c>
      <c r="L405" s="2" t="s">
        <v>1807</v>
      </c>
      <c r="N405" s="2" t="s">
        <v>1808</v>
      </c>
      <c r="O405" s="4" t="s">
        <v>1809</v>
      </c>
      <c r="P405" s="2" t="s">
        <v>1353</v>
      </c>
      <c r="Q405" s="23" t="s">
        <v>1161</v>
      </c>
      <c r="R405" s="23" t="s">
        <v>1195</v>
      </c>
      <c r="S405" s="22">
        <v>25</v>
      </c>
      <c r="U405" s="3">
        <v>38.96455</v>
      </c>
      <c r="V405" s="3">
        <v>-118.6891</v>
      </c>
      <c r="Y405" s="49">
        <v>-8888</v>
      </c>
      <c r="Z405" s="14" t="s">
        <v>1810</v>
      </c>
      <c r="AB405" s="8" t="s">
        <v>1313</v>
      </c>
      <c r="AC405" s="14">
        <v>87</v>
      </c>
    </row>
    <row r="406" spans="2:29" ht="12.75">
      <c r="B406" s="34" t="s">
        <v>1030</v>
      </c>
      <c r="F406" s="21" t="s">
        <v>1046</v>
      </c>
      <c r="G406" s="21" t="s">
        <v>1046</v>
      </c>
      <c r="H406" s="14">
        <v>424</v>
      </c>
      <c r="I406" s="40" t="s">
        <v>1806</v>
      </c>
      <c r="J406" s="42" t="s">
        <v>1046</v>
      </c>
      <c r="K406" s="1" t="s">
        <v>1087</v>
      </c>
      <c r="L406" s="2" t="s">
        <v>1807</v>
      </c>
      <c r="N406" s="2" t="s">
        <v>1808</v>
      </c>
      <c r="O406" s="4" t="s">
        <v>1809</v>
      </c>
      <c r="P406" s="2" t="s">
        <v>1353</v>
      </c>
      <c r="Q406" s="23" t="s">
        <v>1161</v>
      </c>
      <c r="R406" s="23" t="s">
        <v>1195</v>
      </c>
      <c r="S406" s="22">
        <v>25</v>
      </c>
      <c r="U406" s="3">
        <v>38.96442</v>
      </c>
      <c r="V406" s="3">
        <v>-118.6889</v>
      </c>
      <c r="Y406" s="49">
        <v>-8888</v>
      </c>
      <c r="Z406" s="14" t="s">
        <v>1810</v>
      </c>
      <c r="AB406" s="8" t="s">
        <v>1313</v>
      </c>
      <c r="AC406" s="14">
        <v>87</v>
      </c>
    </row>
    <row r="407" spans="2:29" ht="12.75">
      <c r="B407" s="34" t="s">
        <v>1030</v>
      </c>
      <c r="F407" s="21">
        <v>74792</v>
      </c>
      <c r="G407" s="21">
        <v>70144</v>
      </c>
      <c r="H407" s="14">
        <v>155</v>
      </c>
      <c r="I407" s="40" t="s">
        <v>1811</v>
      </c>
      <c r="J407" s="42" t="s">
        <v>1046</v>
      </c>
      <c r="K407" s="1" t="s">
        <v>1087</v>
      </c>
      <c r="L407" s="2" t="s">
        <v>1812</v>
      </c>
      <c r="N407" s="2" t="s">
        <v>1813</v>
      </c>
      <c r="O407" s="4" t="s">
        <v>1814</v>
      </c>
      <c r="P407" s="2" t="s">
        <v>1815</v>
      </c>
      <c r="Q407" s="23" t="s">
        <v>1691</v>
      </c>
      <c r="R407" s="23" t="s">
        <v>1616</v>
      </c>
      <c r="S407" s="22">
        <v>20</v>
      </c>
      <c r="U407" s="3">
        <v>38.79737</v>
      </c>
      <c r="V407" s="3">
        <v>-119.6504</v>
      </c>
      <c r="Y407" s="48">
        <v>-8888</v>
      </c>
      <c r="Z407" s="14" t="s">
        <v>1100</v>
      </c>
      <c r="AB407" s="8" t="s">
        <v>1816</v>
      </c>
      <c r="AC407" s="14">
        <v>79</v>
      </c>
    </row>
    <row r="408" spans="2:29" ht="12.75">
      <c r="B408" s="34" t="s">
        <v>1030</v>
      </c>
      <c r="F408" s="21">
        <v>74792</v>
      </c>
      <c r="G408" s="21">
        <v>70144</v>
      </c>
      <c r="H408" s="14">
        <v>156</v>
      </c>
      <c r="I408" s="40" t="s">
        <v>1811</v>
      </c>
      <c r="J408" s="42" t="s">
        <v>1046</v>
      </c>
      <c r="K408" s="1" t="s">
        <v>1087</v>
      </c>
      <c r="L408" s="2" t="s">
        <v>1812</v>
      </c>
      <c r="N408" s="2" t="s">
        <v>1813</v>
      </c>
      <c r="O408" s="4" t="s">
        <v>1814</v>
      </c>
      <c r="P408" s="2" t="s">
        <v>1815</v>
      </c>
      <c r="Q408" s="23" t="s">
        <v>1691</v>
      </c>
      <c r="R408" s="23" t="s">
        <v>1616</v>
      </c>
      <c r="S408" s="22">
        <v>20</v>
      </c>
      <c r="U408" s="3">
        <v>38.7972</v>
      </c>
      <c r="V408" s="3">
        <v>-119.6501</v>
      </c>
      <c r="Y408" s="48">
        <v>-8888</v>
      </c>
      <c r="Z408" s="14" t="s">
        <v>1100</v>
      </c>
      <c r="AB408" s="8" t="s">
        <v>1816</v>
      </c>
      <c r="AC408" s="14">
        <v>79</v>
      </c>
    </row>
    <row r="409" spans="2:29" ht="12.75">
      <c r="B409" s="34" t="s">
        <v>1030</v>
      </c>
      <c r="F409" s="21">
        <v>74792</v>
      </c>
      <c r="G409" s="21">
        <v>70144</v>
      </c>
      <c r="H409" s="14">
        <v>157</v>
      </c>
      <c r="I409" s="40" t="s">
        <v>1811</v>
      </c>
      <c r="J409" s="42">
        <v>304</v>
      </c>
      <c r="K409" s="1" t="s">
        <v>1087</v>
      </c>
      <c r="L409" s="2" t="s">
        <v>1812</v>
      </c>
      <c r="N409" s="2" t="s">
        <v>1813</v>
      </c>
      <c r="O409" s="4" t="s">
        <v>1814</v>
      </c>
      <c r="P409" s="2" t="s">
        <v>1815</v>
      </c>
      <c r="Q409" s="23" t="s">
        <v>1691</v>
      </c>
      <c r="R409" s="23" t="s">
        <v>1616</v>
      </c>
      <c r="S409" s="22">
        <v>20</v>
      </c>
      <c r="T409" s="8" t="s">
        <v>1738</v>
      </c>
      <c r="U409" s="3">
        <v>38.79686</v>
      </c>
      <c r="V409" s="3">
        <v>-119.6499</v>
      </c>
      <c r="Y409" s="12">
        <f>21.1</f>
        <v>21.1</v>
      </c>
      <c r="Z409" s="14" t="s">
        <v>1100</v>
      </c>
      <c r="AB409" s="8" t="s">
        <v>1816</v>
      </c>
      <c r="AC409" s="14">
        <v>79</v>
      </c>
    </row>
    <row r="410" spans="2:29" ht="12.75">
      <c r="B410" s="34" t="s">
        <v>1030</v>
      </c>
      <c r="F410" s="21" t="s">
        <v>1046</v>
      </c>
      <c r="G410" s="21" t="s">
        <v>1046</v>
      </c>
      <c r="H410" s="14">
        <v>651</v>
      </c>
      <c r="I410" s="40" t="s">
        <v>1820</v>
      </c>
      <c r="J410" s="42" t="s">
        <v>1046</v>
      </c>
      <c r="K410" s="1" t="s">
        <v>1047</v>
      </c>
      <c r="L410" s="4" t="s">
        <v>1821</v>
      </c>
      <c r="N410" s="2" t="s">
        <v>1822</v>
      </c>
      <c r="O410" s="4" t="s">
        <v>1823</v>
      </c>
      <c r="P410" s="2" t="s">
        <v>1070</v>
      </c>
      <c r="Q410" s="23" t="s">
        <v>1824</v>
      </c>
      <c r="R410" s="23" t="s">
        <v>1080</v>
      </c>
      <c r="S410" s="22">
        <v>1</v>
      </c>
      <c r="U410" s="3">
        <v>38.58611</v>
      </c>
      <c r="V410" s="3">
        <v>-116.1914</v>
      </c>
      <c r="Y410" s="48">
        <v>-8888</v>
      </c>
      <c r="Z410" s="14" t="s">
        <v>1825</v>
      </c>
      <c r="AC410" s="14">
        <v>82</v>
      </c>
    </row>
    <row r="411" spans="2:28" ht="12.75">
      <c r="B411" t="s">
        <v>1044</v>
      </c>
      <c r="F411" s="21" t="s">
        <v>1046</v>
      </c>
      <c r="G411" s="21" t="s">
        <v>1046</v>
      </c>
      <c r="H411" s="14" t="s">
        <v>1046</v>
      </c>
      <c r="I411" s="40" t="s">
        <v>1046</v>
      </c>
      <c r="J411" s="42">
        <v>249</v>
      </c>
      <c r="K411" s="1" t="s">
        <v>1047</v>
      </c>
      <c r="L411" s="2" t="s">
        <v>1817</v>
      </c>
      <c r="N411" s="2" t="s">
        <v>1817</v>
      </c>
      <c r="O411" s="4" t="s">
        <v>1818</v>
      </c>
      <c r="P411" s="2" t="s">
        <v>1399</v>
      </c>
      <c r="Q411" s="24" t="s">
        <v>1536</v>
      </c>
      <c r="R411" s="24" t="s">
        <v>1195</v>
      </c>
      <c r="S411" s="25" t="s">
        <v>1196</v>
      </c>
      <c r="T411" s="8" t="s">
        <v>1819</v>
      </c>
      <c r="U411" s="3">
        <v>39.36861</v>
      </c>
      <c r="V411" s="3">
        <v>-118.77667</v>
      </c>
      <c r="Y411" s="12">
        <v>25.5</v>
      </c>
      <c r="AB411" s="8" t="s">
        <v>1063</v>
      </c>
    </row>
    <row r="412" spans="2:28" ht="12.75">
      <c r="B412" t="s">
        <v>1044</v>
      </c>
      <c r="F412" s="21" t="s">
        <v>1046</v>
      </c>
      <c r="G412" s="21" t="s">
        <v>1046</v>
      </c>
      <c r="H412" s="14" t="s">
        <v>1046</v>
      </c>
      <c r="I412" s="40" t="s">
        <v>1046</v>
      </c>
      <c r="J412" s="42">
        <v>439</v>
      </c>
      <c r="K412" s="1" t="s">
        <v>1087</v>
      </c>
      <c r="L412" s="2" t="s">
        <v>1826</v>
      </c>
      <c r="M412" s="2" t="s">
        <v>1827</v>
      </c>
      <c r="N412" s="2" t="s">
        <v>1828</v>
      </c>
      <c r="O412" s="4" t="s">
        <v>1827</v>
      </c>
      <c r="P412" s="2" t="s">
        <v>1330</v>
      </c>
      <c r="Q412" s="24" t="s">
        <v>1090</v>
      </c>
      <c r="R412" s="24" t="s">
        <v>1829</v>
      </c>
      <c r="S412" s="25" t="s">
        <v>1830</v>
      </c>
      <c r="T412" s="8" t="s">
        <v>1831</v>
      </c>
      <c r="U412" s="3">
        <v>36.455</v>
      </c>
      <c r="V412" s="3">
        <v>-114.84389</v>
      </c>
      <c r="Y412" s="12">
        <v>29</v>
      </c>
      <c r="AB412" s="8" t="s">
        <v>1063</v>
      </c>
    </row>
    <row r="413" spans="2:29" ht="12.75">
      <c r="B413" s="34" t="s">
        <v>1030</v>
      </c>
      <c r="F413" s="21" t="s">
        <v>1046</v>
      </c>
      <c r="G413" s="21" t="s">
        <v>1046</v>
      </c>
      <c r="H413" s="14">
        <v>334</v>
      </c>
      <c r="I413" s="40" t="s">
        <v>1832</v>
      </c>
      <c r="J413" s="42" t="s">
        <v>1046</v>
      </c>
      <c r="K413" s="1" t="s">
        <v>1087</v>
      </c>
      <c r="L413" s="2" t="s">
        <v>1833</v>
      </c>
      <c r="N413" s="2" t="s">
        <v>1834</v>
      </c>
      <c r="O413" s="4" t="s">
        <v>1835</v>
      </c>
      <c r="P413" s="2" t="s">
        <v>1070</v>
      </c>
      <c r="Q413" s="23" t="s">
        <v>1153</v>
      </c>
      <c r="R413" s="23" t="s">
        <v>1311</v>
      </c>
      <c r="S413" s="22">
        <v>5</v>
      </c>
      <c r="U413" s="3">
        <v>38.93697</v>
      </c>
      <c r="V413" s="3">
        <v>-115.6969</v>
      </c>
      <c r="Y413" s="48">
        <v>-8888</v>
      </c>
      <c r="Z413" s="14" t="s">
        <v>1836</v>
      </c>
      <c r="AB413" s="44" t="s">
        <v>1071</v>
      </c>
      <c r="AC413" s="14">
        <v>90</v>
      </c>
    </row>
    <row r="414" spans="2:29" ht="12.75">
      <c r="B414" s="34" t="s">
        <v>1030</v>
      </c>
      <c r="F414" s="21" t="s">
        <v>1046</v>
      </c>
      <c r="G414" s="21" t="s">
        <v>1046</v>
      </c>
      <c r="H414" s="14">
        <v>335</v>
      </c>
      <c r="I414" s="40" t="s">
        <v>1832</v>
      </c>
      <c r="J414" s="42">
        <v>352.1</v>
      </c>
      <c r="K414" s="1" t="s">
        <v>1087</v>
      </c>
      <c r="L414" s="2" t="s">
        <v>1837</v>
      </c>
      <c r="N414" s="2" t="s">
        <v>1834</v>
      </c>
      <c r="O414" s="4" t="s">
        <v>1835</v>
      </c>
      <c r="P414" s="2" t="s">
        <v>1070</v>
      </c>
      <c r="Q414" s="23" t="s">
        <v>1161</v>
      </c>
      <c r="R414" s="23" t="s">
        <v>1311</v>
      </c>
      <c r="S414" s="22">
        <v>32</v>
      </c>
      <c r="T414" s="8" t="s">
        <v>1838</v>
      </c>
      <c r="U414" s="3">
        <v>38.94954</v>
      </c>
      <c r="V414" s="3">
        <v>-115.7001</v>
      </c>
      <c r="Y414" s="12">
        <f>33.9</f>
        <v>33.9</v>
      </c>
      <c r="Z414" s="14" t="s">
        <v>1836</v>
      </c>
      <c r="AB414" s="8" t="s">
        <v>1071</v>
      </c>
      <c r="AC414" s="14">
        <v>90</v>
      </c>
    </row>
    <row r="415" spans="2:29" ht="12.75">
      <c r="B415" s="34" t="s">
        <v>1030</v>
      </c>
      <c r="F415" s="21">
        <v>74143</v>
      </c>
      <c r="G415" s="42" t="s">
        <v>1046</v>
      </c>
      <c r="H415" s="14">
        <v>341</v>
      </c>
      <c r="I415" s="40" t="s">
        <v>1839</v>
      </c>
      <c r="J415" s="42">
        <v>32</v>
      </c>
      <c r="K415" s="1" t="s">
        <v>1034</v>
      </c>
      <c r="L415" s="2" t="s">
        <v>1099</v>
      </c>
      <c r="N415" s="2" t="s">
        <v>1840</v>
      </c>
      <c r="O415" s="4" t="s">
        <v>1841</v>
      </c>
      <c r="P415" s="2" t="s">
        <v>1344</v>
      </c>
      <c r="Q415" s="23" t="s">
        <v>1842</v>
      </c>
      <c r="R415" s="23" t="s">
        <v>1537</v>
      </c>
      <c r="S415" s="22">
        <v>12</v>
      </c>
      <c r="T415" s="8" t="s">
        <v>1515</v>
      </c>
      <c r="U415" s="3">
        <v>41.52949</v>
      </c>
      <c r="V415" s="3">
        <v>-118.5687</v>
      </c>
      <c r="Y415" s="11">
        <v>40</v>
      </c>
      <c r="Z415" s="14" t="s">
        <v>1843</v>
      </c>
      <c r="AA415" s="14" t="s">
        <v>1054</v>
      </c>
      <c r="AB415" s="8" t="s">
        <v>1063</v>
      </c>
      <c r="AC415" s="14">
        <v>90</v>
      </c>
    </row>
    <row r="416" spans="2:30" ht="12.75">
      <c r="B416" s="34" t="s">
        <v>1030</v>
      </c>
      <c r="F416" s="21">
        <v>74144</v>
      </c>
      <c r="G416" s="21">
        <v>70360</v>
      </c>
      <c r="H416" s="16">
        <v>339</v>
      </c>
      <c r="I416" s="40">
        <v>119</v>
      </c>
      <c r="J416" s="42">
        <v>33</v>
      </c>
      <c r="K416" s="1" t="s">
        <v>1034</v>
      </c>
      <c r="L416" s="2" t="s">
        <v>1844</v>
      </c>
      <c r="N416" s="2" t="s">
        <v>1840</v>
      </c>
      <c r="O416" s="4" t="s">
        <v>1841</v>
      </c>
      <c r="P416" s="2" t="s">
        <v>1344</v>
      </c>
      <c r="Q416" s="23" t="s">
        <v>1845</v>
      </c>
      <c r="R416" s="23" t="s">
        <v>1537</v>
      </c>
      <c r="S416" s="22">
        <v>25</v>
      </c>
      <c r="T416" s="8" t="s">
        <v>1197</v>
      </c>
      <c r="U416" s="3">
        <v>41.5674</v>
      </c>
      <c r="V416" s="3">
        <v>-118.5657</v>
      </c>
      <c r="Y416" s="12">
        <v>70</v>
      </c>
      <c r="Z416" s="14" t="s">
        <v>1846</v>
      </c>
      <c r="AB416" s="8" t="s">
        <v>1063</v>
      </c>
      <c r="AC416" s="14">
        <v>90</v>
      </c>
      <c r="AD416" t="s">
        <v>1847</v>
      </c>
    </row>
    <row r="417" spans="2:29" ht="12.75">
      <c r="B417" s="34" t="s">
        <v>1030</v>
      </c>
      <c r="F417" s="21" t="s">
        <v>1046</v>
      </c>
      <c r="G417" s="21" t="s">
        <v>1046</v>
      </c>
      <c r="H417" s="14">
        <v>338</v>
      </c>
      <c r="I417" s="40" t="s">
        <v>1848</v>
      </c>
      <c r="J417" s="43" t="s">
        <v>1046</v>
      </c>
      <c r="K417" s="1" t="s">
        <v>1034</v>
      </c>
      <c r="L417" s="2" t="s">
        <v>1844</v>
      </c>
      <c r="N417" s="2" t="s">
        <v>1840</v>
      </c>
      <c r="O417" s="4" t="s">
        <v>1841</v>
      </c>
      <c r="P417" s="2" t="s">
        <v>1344</v>
      </c>
      <c r="Q417" s="23" t="s">
        <v>1845</v>
      </c>
      <c r="R417" s="23" t="s">
        <v>1537</v>
      </c>
      <c r="S417" s="22">
        <v>25</v>
      </c>
      <c r="U417" s="3">
        <v>41.5676</v>
      </c>
      <c r="V417" s="3">
        <v>-118.566</v>
      </c>
      <c r="Y417" s="48">
        <v>-9999</v>
      </c>
      <c r="Z417" s="14" t="s">
        <v>1846</v>
      </c>
      <c r="AB417" s="35" t="s">
        <v>1071</v>
      </c>
      <c r="AC417" s="14">
        <v>90</v>
      </c>
    </row>
    <row r="418" spans="2:29" ht="12.75">
      <c r="B418" s="34" t="s">
        <v>1030</v>
      </c>
      <c r="F418" s="21" t="s">
        <v>1046</v>
      </c>
      <c r="G418" s="21" t="s">
        <v>1046</v>
      </c>
      <c r="H418" s="14">
        <v>340</v>
      </c>
      <c r="I418" s="40" t="s">
        <v>1848</v>
      </c>
      <c r="J418" s="43" t="s">
        <v>1046</v>
      </c>
      <c r="K418" s="1" t="s">
        <v>1034</v>
      </c>
      <c r="L418" s="2" t="s">
        <v>1844</v>
      </c>
      <c r="N418" s="2" t="s">
        <v>1840</v>
      </c>
      <c r="O418" s="4" t="s">
        <v>1841</v>
      </c>
      <c r="P418" s="2" t="s">
        <v>1344</v>
      </c>
      <c r="Q418" s="23" t="s">
        <v>1845</v>
      </c>
      <c r="R418" s="23" t="s">
        <v>1537</v>
      </c>
      <c r="S418" s="22">
        <v>25</v>
      </c>
      <c r="U418" s="3">
        <v>41.56686</v>
      </c>
      <c r="V418" s="3">
        <v>-118.5654</v>
      </c>
      <c r="Y418" s="48">
        <v>-9999</v>
      </c>
      <c r="Z418" s="14" t="s">
        <v>1846</v>
      </c>
      <c r="AB418" s="35" t="s">
        <v>1071</v>
      </c>
      <c r="AC418" s="14">
        <v>90</v>
      </c>
    </row>
    <row r="419" spans="2:29" ht="12.75">
      <c r="B419" s="34" t="s">
        <v>1030</v>
      </c>
      <c r="F419" s="21">
        <v>74845</v>
      </c>
      <c r="G419" s="21" t="s">
        <v>1046</v>
      </c>
      <c r="H419" s="14">
        <v>304</v>
      </c>
      <c r="I419" s="40" t="s">
        <v>1849</v>
      </c>
      <c r="J419" s="42">
        <v>255</v>
      </c>
      <c r="K419" s="1" t="s">
        <v>1047</v>
      </c>
      <c r="L419" s="2" t="s">
        <v>1850</v>
      </c>
      <c r="N419" s="2" t="s">
        <v>1851</v>
      </c>
      <c r="O419" s="4" t="s">
        <v>1852</v>
      </c>
      <c r="P419" s="2" t="s">
        <v>1399</v>
      </c>
      <c r="Q419" s="23" t="s">
        <v>1548</v>
      </c>
      <c r="R419" s="23" t="s">
        <v>1361</v>
      </c>
      <c r="S419" s="22">
        <v>36</v>
      </c>
      <c r="T419" s="8" t="s">
        <v>1224</v>
      </c>
      <c r="U419" s="3">
        <v>39.63633</v>
      </c>
      <c r="V419" s="3">
        <v>-118.1143</v>
      </c>
      <c r="Y419" s="11">
        <v>22.8</v>
      </c>
      <c r="Z419" s="14" t="s">
        <v>1042</v>
      </c>
      <c r="AA419" s="14" t="s">
        <v>1054</v>
      </c>
      <c r="AB419" s="8" t="s">
        <v>1853</v>
      </c>
      <c r="AC419" s="14">
        <v>72</v>
      </c>
    </row>
    <row r="420" spans="2:28" ht="12.75">
      <c r="B420" t="s">
        <v>1044</v>
      </c>
      <c r="F420" s="21" t="s">
        <v>1046</v>
      </c>
      <c r="G420" s="21" t="s">
        <v>1046</v>
      </c>
      <c r="H420" s="14" t="s">
        <v>1046</v>
      </c>
      <c r="I420" s="40">
        <v>20</v>
      </c>
      <c r="J420" s="42">
        <v>251</v>
      </c>
      <c r="K420" s="1" t="s">
        <v>1034</v>
      </c>
      <c r="L420" s="4" t="s">
        <v>1854</v>
      </c>
      <c r="M420" s="4"/>
      <c r="N420" s="2" t="s">
        <v>1855</v>
      </c>
      <c r="O420" s="4" t="s">
        <v>1856</v>
      </c>
      <c r="P420" s="2" t="s">
        <v>1399</v>
      </c>
      <c r="Q420" s="24" t="s">
        <v>1536</v>
      </c>
      <c r="R420" s="24" t="s">
        <v>1537</v>
      </c>
      <c r="S420" s="25" t="s">
        <v>1558</v>
      </c>
      <c r="T420" s="8" t="s">
        <v>1041</v>
      </c>
      <c r="U420" s="3">
        <v>39.34167</v>
      </c>
      <c r="V420" s="3">
        <v>-118.57833</v>
      </c>
      <c r="Y420" s="12">
        <v>81.6</v>
      </c>
      <c r="AB420" s="8" t="s">
        <v>1313</v>
      </c>
    </row>
    <row r="421" spans="2:29" ht="12.75">
      <c r="B421" s="34" t="s">
        <v>1030</v>
      </c>
      <c r="F421" s="21" t="s">
        <v>1046</v>
      </c>
      <c r="G421" s="21" t="s">
        <v>1046</v>
      </c>
      <c r="H421" s="14">
        <v>110</v>
      </c>
      <c r="I421" s="40" t="s">
        <v>1485</v>
      </c>
      <c r="J421" s="42">
        <v>252</v>
      </c>
      <c r="K421" s="1" t="s">
        <v>1057</v>
      </c>
      <c r="L421" s="2" t="s">
        <v>1857</v>
      </c>
      <c r="N421" s="2" t="s">
        <v>1855</v>
      </c>
      <c r="O421" s="4" t="s">
        <v>1856</v>
      </c>
      <c r="P421" s="2" t="s">
        <v>1399</v>
      </c>
      <c r="Q421" s="23" t="s">
        <v>1536</v>
      </c>
      <c r="R421" s="23" t="s">
        <v>1537</v>
      </c>
      <c r="S421" s="22">
        <v>36</v>
      </c>
      <c r="U421" s="3">
        <v>39.29353</v>
      </c>
      <c r="V421" s="3">
        <v>-118.5723</v>
      </c>
      <c r="Y421" s="12">
        <v>160</v>
      </c>
      <c r="Z421" s="14" t="s">
        <v>1858</v>
      </c>
      <c r="AB421" s="8" t="s">
        <v>1859</v>
      </c>
      <c r="AC421" s="14">
        <v>85</v>
      </c>
    </row>
    <row r="422" spans="2:29" ht="12.75">
      <c r="B422" t="s">
        <v>1860</v>
      </c>
      <c r="F422" s="21" t="s">
        <v>1046</v>
      </c>
      <c r="G422" s="21">
        <v>70142</v>
      </c>
      <c r="H422" s="14" t="s">
        <v>1046</v>
      </c>
      <c r="I422" s="40">
        <v>20</v>
      </c>
      <c r="J422" s="42" t="s">
        <v>1046</v>
      </c>
      <c r="K422" s="1" t="s">
        <v>1057</v>
      </c>
      <c r="L422" s="2" t="s">
        <v>1861</v>
      </c>
      <c r="N422" s="2" t="s">
        <v>1855</v>
      </c>
      <c r="O422" s="6" t="s">
        <v>1862</v>
      </c>
      <c r="P422" s="2" t="s">
        <v>1399</v>
      </c>
      <c r="Q422" s="6" t="s">
        <v>1536</v>
      </c>
      <c r="R422" s="6" t="s">
        <v>1537</v>
      </c>
      <c r="S422" s="5">
        <v>12</v>
      </c>
      <c r="U422" s="7">
        <v>39.35696</v>
      </c>
      <c r="V422" s="7">
        <v>-118.5717</v>
      </c>
      <c r="W422" s="7"/>
      <c r="X422" s="7"/>
      <c r="Y422" s="11">
        <v>-9999</v>
      </c>
      <c r="Z422" s="6" t="s">
        <v>1863</v>
      </c>
      <c r="AA422" t="s">
        <v>1106</v>
      </c>
      <c r="AB422" s="45" t="s">
        <v>1055</v>
      </c>
      <c r="AC422" s="5">
        <v>85</v>
      </c>
    </row>
    <row r="423" spans="2:29" ht="12.75">
      <c r="B423" s="34" t="s">
        <v>988</v>
      </c>
      <c r="F423" s="21" t="s">
        <v>1046</v>
      </c>
      <c r="G423" s="21" t="s">
        <v>1046</v>
      </c>
      <c r="H423" s="21" t="s">
        <v>1046</v>
      </c>
      <c r="I423" s="21" t="s">
        <v>1046</v>
      </c>
      <c r="J423" s="21" t="s">
        <v>1046</v>
      </c>
      <c r="K423" s="1" t="s">
        <v>1087</v>
      </c>
      <c r="L423" s="2" t="s">
        <v>2310</v>
      </c>
      <c r="N423" s="2" t="s">
        <v>1855</v>
      </c>
      <c r="O423" s="4" t="s">
        <v>244</v>
      </c>
      <c r="P423" s="2" t="s">
        <v>1399</v>
      </c>
      <c r="Q423" s="23" t="s">
        <v>1536</v>
      </c>
      <c r="R423" s="23" t="s">
        <v>1537</v>
      </c>
      <c r="S423" s="22">
        <v>11</v>
      </c>
      <c r="W423" s="1">
        <v>364302.4</v>
      </c>
      <c r="X423" s="1">
        <v>4357595.1</v>
      </c>
      <c r="Y423" s="11">
        <v>27.6</v>
      </c>
      <c r="Z423" s="14" t="s">
        <v>1267</v>
      </c>
      <c r="AB423" t="s">
        <v>2320</v>
      </c>
      <c r="AC423" s="54">
        <v>38408</v>
      </c>
    </row>
    <row r="424" spans="2:29" ht="12.75">
      <c r="B424" s="34" t="s">
        <v>988</v>
      </c>
      <c r="F424" s="21" t="s">
        <v>1046</v>
      </c>
      <c r="G424" s="21" t="s">
        <v>1046</v>
      </c>
      <c r="H424" s="21" t="s">
        <v>1046</v>
      </c>
      <c r="I424" s="21" t="s">
        <v>1046</v>
      </c>
      <c r="J424" s="21" t="s">
        <v>1046</v>
      </c>
      <c r="K424" s="1" t="s">
        <v>1034</v>
      </c>
      <c r="L424" s="2" t="s">
        <v>2311</v>
      </c>
      <c r="N424" s="2" t="s">
        <v>1855</v>
      </c>
      <c r="O424" s="4" t="s">
        <v>244</v>
      </c>
      <c r="P424" s="2" t="s">
        <v>1399</v>
      </c>
      <c r="Q424" s="23" t="s">
        <v>1536</v>
      </c>
      <c r="R424" s="23" t="s">
        <v>1537</v>
      </c>
      <c r="S424" s="22">
        <v>9</v>
      </c>
      <c r="W424" s="1">
        <v>364148.9</v>
      </c>
      <c r="X424" s="1">
        <v>4357022</v>
      </c>
      <c r="Y424" s="11">
        <v>55.3</v>
      </c>
      <c r="Z424" s="14" t="s">
        <v>1267</v>
      </c>
      <c r="AB424" t="s">
        <v>2320</v>
      </c>
      <c r="AC424" s="54">
        <v>38407</v>
      </c>
    </row>
    <row r="425" spans="2:29" ht="12.75">
      <c r="B425" s="34" t="s">
        <v>988</v>
      </c>
      <c r="F425" s="21" t="s">
        <v>1046</v>
      </c>
      <c r="G425" s="21" t="s">
        <v>1046</v>
      </c>
      <c r="H425" s="21" t="s">
        <v>1046</v>
      </c>
      <c r="I425" s="21" t="s">
        <v>1046</v>
      </c>
      <c r="J425" s="21" t="s">
        <v>1046</v>
      </c>
      <c r="K425" s="1" t="s">
        <v>1087</v>
      </c>
      <c r="L425" s="2" t="s">
        <v>2312</v>
      </c>
      <c r="N425" s="2" t="s">
        <v>1855</v>
      </c>
      <c r="O425" s="4" t="s">
        <v>244</v>
      </c>
      <c r="P425" s="2" t="s">
        <v>1399</v>
      </c>
      <c r="Q425" s="23" t="s">
        <v>1536</v>
      </c>
      <c r="R425" s="23" t="s">
        <v>1537</v>
      </c>
      <c r="S425" s="22">
        <v>31</v>
      </c>
      <c r="W425" s="1">
        <v>364581</v>
      </c>
      <c r="X425" s="1">
        <v>4352972.4</v>
      </c>
      <c r="Y425" s="11">
        <v>24.3</v>
      </c>
      <c r="Z425" s="14" t="s">
        <v>1267</v>
      </c>
      <c r="AB425" t="s">
        <v>2320</v>
      </c>
      <c r="AC425" s="54">
        <v>38406</v>
      </c>
    </row>
    <row r="426" spans="2:29" ht="12.75">
      <c r="B426" s="34" t="s">
        <v>988</v>
      </c>
      <c r="F426" s="21" t="s">
        <v>1046</v>
      </c>
      <c r="G426" s="21" t="s">
        <v>1046</v>
      </c>
      <c r="H426" s="21" t="s">
        <v>1046</v>
      </c>
      <c r="I426" s="21" t="s">
        <v>1046</v>
      </c>
      <c r="J426" s="21" t="s">
        <v>1046</v>
      </c>
      <c r="K426" s="1" t="s">
        <v>1087</v>
      </c>
      <c r="L426" s="2" t="s">
        <v>2312</v>
      </c>
      <c r="N426" s="2" t="s">
        <v>1855</v>
      </c>
      <c r="O426" s="4" t="s">
        <v>244</v>
      </c>
      <c r="P426" s="2" t="s">
        <v>1399</v>
      </c>
      <c r="Q426" s="23" t="s">
        <v>1536</v>
      </c>
      <c r="R426" s="23" t="s">
        <v>1537</v>
      </c>
      <c r="S426" s="22">
        <v>31</v>
      </c>
      <c r="W426" s="1">
        <v>364690.7</v>
      </c>
      <c r="X426" s="1">
        <v>4352845.1</v>
      </c>
      <c r="Y426" s="11">
        <v>25.8</v>
      </c>
      <c r="Z426" s="14" t="s">
        <v>1267</v>
      </c>
      <c r="AB426" t="s">
        <v>2320</v>
      </c>
      <c r="AC426" s="54">
        <v>38406</v>
      </c>
    </row>
    <row r="427" spans="2:29" ht="12.75">
      <c r="B427" s="34" t="s">
        <v>988</v>
      </c>
      <c r="F427" s="21" t="s">
        <v>1046</v>
      </c>
      <c r="G427" s="21" t="s">
        <v>1046</v>
      </c>
      <c r="H427" s="21" t="s">
        <v>1046</v>
      </c>
      <c r="I427" s="21" t="s">
        <v>1046</v>
      </c>
      <c r="J427" s="21" t="s">
        <v>1046</v>
      </c>
      <c r="K427" s="1" t="s">
        <v>1087</v>
      </c>
      <c r="L427" s="2" t="s">
        <v>2311</v>
      </c>
      <c r="N427" s="2" t="s">
        <v>1855</v>
      </c>
      <c r="O427" s="4" t="s">
        <v>244</v>
      </c>
      <c r="P427" s="2" t="s">
        <v>1399</v>
      </c>
      <c r="Q427" s="23" t="s">
        <v>1536</v>
      </c>
      <c r="R427" s="23" t="s">
        <v>1537</v>
      </c>
      <c r="S427" s="22">
        <v>26</v>
      </c>
      <c r="W427" s="1">
        <v>363788.3</v>
      </c>
      <c r="X427" s="1">
        <v>4355870.9</v>
      </c>
      <c r="Y427" s="11">
        <v>26.8</v>
      </c>
      <c r="Z427" s="14" t="s">
        <v>1267</v>
      </c>
      <c r="AB427" t="s">
        <v>2320</v>
      </c>
      <c r="AC427" s="54">
        <v>38395</v>
      </c>
    </row>
    <row r="428" spans="2:29" ht="12.75">
      <c r="B428" s="34" t="s">
        <v>988</v>
      </c>
      <c r="F428" s="21" t="s">
        <v>1046</v>
      </c>
      <c r="G428" s="21" t="s">
        <v>1046</v>
      </c>
      <c r="H428" s="21" t="s">
        <v>1046</v>
      </c>
      <c r="I428" s="21" t="s">
        <v>1046</v>
      </c>
      <c r="J428" s="21" t="s">
        <v>1046</v>
      </c>
      <c r="K428" s="1" t="s">
        <v>1087</v>
      </c>
      <c r="L428" s="2" t="s">
        <v>2312</v>
      </c>
      <c r="N428" s="2" t="s">
        <v>1855</v>
      </c>
      <c r="O428" s="4" t="s">
        <v>244</v>
      </c>
      <c r="P428" s="2" t="s">
        <v>1399</v>
      </c>
      <c r="Q428" s="23" t="s">
        <v>1536</v>
      </c>
      <c r="R428" s="23" t="s">
        <v>1537</v>
      </c>
      <c r="S428" s="22">
        <v>14</v>
      </c>
      <c r="W428" s="1">
        <v>364270.1</v>
      </c>
      <c r="X428" s="1">
        <v>4355842.9</v>
      </c>
      <c r="Y428" s="11">
        <v>22.5</v>
      </c>
      <c r="Z428" s="14" t="s">
        <v>1267</v>
      </c>
      <c r="AB428" t="s">
        <v>2320</v>
      </c>
      <c r="AC428" s="54">
        <v>38395</v>
      </c>
    </row>
    <row r="429" spans="2:29" ht="12.75">
      <c r="B429" s="34" t="s">
        <v>988</v>
      </c>
      <c r="F429" s="21" t="s">
        <v>1046</v>
      </c>
      <c r="G429" s="21" t="s">
        <v>1046</v>
      </c>
      <c r="H429" s="21" t="s">
        <v>1046</v>
      </c>
      <c r="I429" s="21" t="s">
        <v>1046</v>
      </c>
      <c r="J429" s="21" t="s">
        <v>1046</v>
      </c>
      <c r="K429" s="1" t="s">
        <v>1087</v>
      </c>
      <c r="L429" s="2" t="s">
        <v>2312</v>
      </c>
      <c r="N429" s="2" t="s">
        <v>1855</v>
      </c>
      <c r="O429" s="4" t="s">
        <v>244</v>
      </c>
      <c r="P429" s="2" t="s">
        <v>1399</v>
      </c>
      <c r="Q429" s="23" t="s">
        <v>1536</v>
      </c>
      <c r="R429" s="23" t="s">
        <v>1537</v>
      </c>
      <c r="S429" s="22">
        <v>15</v>
      </c>
      <c r="W429" s="1">
        <v>364300.2</v>
      </c>
      <c r="X429" s="1">
        <v>4355893.3</v>
      </c>
      <c r="Y429" s="11">
        <v>21.1</v>
      </c>
      <c r="Z429" s="14" t="s">
        <v>1267</v>
      </c>
      <c r="AB429" t="s">
        <v>2320</v>
      </c>
      <c r="AC429" s="54">
        <v>38395</v>
      </c>
    </row>
    <row r="430" spans="2:29" ht="12.75">
      <c r="B430" s="34" t="s">
        <v>988</v>
      </c>
      <c r="F430" s="21" t="s">
        <v>1046</v>
      </c>
      <c r="G430" s="21" t="s">
        <v>1046</v>
      </c>
      <c r="H430" s="21" t="s">
        <v>1046</v>
      </c>
      <c r="I430" s="21" t="s">
        <v>1046</v>
      </c>
      <c r="J430" s="21" t="s">
        <v>1046</v>
      </c>
      <c r="K430" s="1" t="s">
        <v>1087</v>
      </c>
      <c r="L430" s="2" t="s">
        <v>2313</v>
      </c>
      <c r="N430" s="2" t="s">
        <v>1855</v>
      </c>
      <c r="O430" s="4" t="s">
        <v>244</v>
      </c>
      <c r="P430" s="2" t="s">
        <v>1399</v>
      </c>
      <c r="Q430" s="23" t="s">
        <v>1536</v>
      </c>
      <c r="R430" s="23" t="s">
        <v>1537</v>
      </c>
      <c r="S430" s="22">
        <v>23</v>
      </c>
      <c r="W430" s="1">
        <v>363646.6</v>
      </c>
      <c r="X430" s="1">
        <v>4353753.2</v>
      </c>
      <c r="Y430" s="11">
        <v>22.9</v>
      </c>
      <c r="Z430" s="14" t="s">
        <v>1267</v>
      </c>
      <c r="AB430" t="s">
        <v>2320</v>
      </c>
      <c r="AC430" s="54">
        <v>38388</v>
      </c>
    </row>
    <row r="431" spans="2:29" ht="12.75">
      <c r="B431" s="34" t="s">
        <v>988</v>
      </c>
      <c r="F431" s="21" t="s">
        <v>1046</v>
      </c>
      <c r="G431" s="21" t="s">
        <v>1046</v>
      </c>
      <c r="H431" s="21" t="s">
        <v>1046</v>
      </c>
      <c r="I431" s="21" t="s">
        <v>1046</v>
      </c>
      <c r="J431" s="21" t="s">
        <v>1046</v>
      </c>
      <c r="K431" s="1" t="s">
        <v>1034</v>
      </c>
      <c r="L431" s="2" t="s">
        <v>2321</v>
      </c>
      <c r="N431" s="2" t="s">
        <v>1855</v>
      </c>
      <c r="O431" s="4" t="s">
        <v>244</v>
      </c>
      <c r="P431" s="2" t="s">
        <v>1399</v>
      </c>
      <c r="Q431" s="23" t="s">
        <v>1536</v>
      </c>
      <c r="R431" s="23" t="s">
        <v>1537</v>
      </c>
      <c r="S431" s="22">
        <v>23</v>
      </c>
      <c r="W431" s="1">
        <v>363691</v>
      </c>
      <c r="X431" s="1">
        <v>4353648.7</v>
      </c>
      <c r="Y431" s="11">
        <v>39.1</v>
      </c>
      <c r="Z431" s="14" t="s">
        <v>1267</v>
      </c>
      <c r="AB431" t="s">
        <v>2320</v>
      </c>
      <c r="AC431" s="54">
        <v>38388</v>
      </c>
    </row>
    <row r="432" spans="2:29" ht="12.75">
      <c r="B432" s="34" t="s">
        <v>988</v>
      </c>
      <c r="F432" s="21" t="s">
        <v>1046</v>
      </c>
      <c r="G432" s="21" t="s">
        <v>1046</v>
      </c>
      <c r="H432" s="21" t="s">
        <v>1046</v>
      </c>
      <c r="I432" s="21" t="s">
        <v>1046</v>
      </c>
      <c r="J432" s="21" t="s">
        <v>1046</v>
      </c>
      <c r="K432" s="1" t="s">
        <v>1034</v>
      </c>
      <c r="L432" s="2" t="s">
        <v>2312</v>
      </c>
      <c r="N432" s="2" t="s">
        <v>1855</v>
      </c>
      <c r="O432" s="4" t="s">
        <v>244</v>
      </c>
      <c r="P432" s="2" t="s">
        <v>1399</v>
      </c>
      <c r="Q432" s="23" t="s">
        <v>1536</v>
      </c>
      <c r="R432" s="23" t="s">
        <v>1537</v>
      </c>
      <c r="S432" s="22">
        <v>1</v>
      </c>
      <c r="W432" s="1">
        <v>364220.1</v>
      </c>
      <c r="X432" s="1">
        <v>4357547.5</v>
      </c>
      <c r="Y432" s="11">
        <v>58.1</v>
      </c>
      <c r="Z432" s="14" t="s">
        <v>1267</v>
      </c>
      <c r="AB432" t="s">
        <v>2320</v>
      </c>
      <c r="AC432" s="54">
        <v>38033</v>
      </c>
    </row>
    <row r="433" spans="2:29" ht="12.75">
      <c r="B433" s="34" t="s">
        <v>988</v>
      </c>
      <c r="F433" s="21" t="s">
        <v>1046</v>
      </c>
      <c r="G433" s="21" t="s">
        <v>1046</v>
      </c>
      <c r="H433" s="21" t="s">
        <v>1046</v>
      </c>
      <c r="I433" s="21" t="s">
        <v>1046</v>
      </c>
      <c r="J433" s="21" t="s">
        <v>1046</v>
      </c>
      <c r="K433" s="1" t="s">
        <v>1034</v>
      </c>
      <c r="L433" s="2" t="s">
        <v>2314</v>
      </c>
      <c r="N433" s="2" t="s">
        <v>1855</v>
      </c>
      <c r="O433" s="4" t="s">
        <v>244</v>
      </c>
      <c r="P433" s="2" t="s">
        <v>1399</v>
      </c>
      <c r="Q433" s="23" t="s">
        <v>1536</v>
      </c>
      <c r="R433" s="23" t="s">
        <v>1537</v>
      </c>
      <c r="S433" s="22">
        <v>25</v>
      </c>
      <c r="W433" s="1">
        <v>364489.2</v>
      </c>
      <c r="X433" s="1">
        <v>4353068.2</v>
      </c>
      <c r="Y433" s="11">
        <v>48</v>
      </c>
      <c r="Z433" s="14" t="s">
        <v>1267</v>
      </c>
      <c r="AB433" t="s">
        <v>2320</v>
      </c>
      <c r="AC433" s="54">
        <v>38388</v>
      </c>
    </row>
    <row r="434" spans="2:29" ht="12.75">
      <c r="B434" s="34" t="s">
        <v>988</v>
      </c>
      <c r="F434" s="21" t="s">
        <v>1046</v>
      </c>
      <c r="G434" s="21" t="s">
        <v>1046</v>
      </c>
      <c r="H434" s="21" t="s">
        <v>1046</v>
      </c>
      <c r="I434" s="21" t="s">
        <v>1046</v>
      </c>
      <c r="J434" s="21" t="s">
        <v>1046</v>
      </c>
      <c r="K434" s="1" t="s">
        <v>1034</v>
      </c>
      <c r="L434" s="2" t="s">
        <v>2315</v>
      </c>
      <c r="N434" s="2" t="s">
        <v>1855</v>
      </c>
      <c r="O434" s="4" t="s">
        <v>244</v>
      </c>
      <c r="P434" s="2" t="s">
        <v>1399</v>
      </c>
      <c r="Q434" s="23" t="s">
        <v>1536</v>
      </c>
      <c r="R434" s="23" t="s">
        <v>1537</v>
      </c>
      <c r="S434" s="22">
        <v>1</v>
      </c>
      <c r="W434" s="1">
        <v>364133.9</v>
      </c>
      <c r="X434" s="1">
        <v>4357127.9</v>
      </c>
      <c r="Y434" s="11">
        <v>54.2</v>
      </c>
      <c r="Z434" s="14" t="s">
        <v>1267</v>
      </c>
      <c r="AB434" t="s">
        <v>2320</v>
      </c>
      <c r="AC434" s="54">
        <v>38402</v>
      </c>
    </row>
    <row r="435" spans="2:29" ht="12.75">
      <c r="B435" s="34" t="s">
        <v>988</v>
      </c>
      <c r="F435" s="21" t="s">
        <v>1046</v>
      </c>
      <c r="G435" s="21" t="s">
        <v>1046</v>
      </c>
      <c r="H435" s="21" t="s">
        <v>1046</v>
      </c>
      <c r="I435" s="21" t="s">
        <v>1046</v>
      </c>
      <c r="J435" s="21" t="s">
        <v>1046</v>
      </c>
      <c r="K435" s="1" t="s">
        <v>1034</v>
      </c>
      <c r="L435" s="2" t="s">
        <v>2311</v>
      </c>
      <c r="N435" s="2" t="s">
        <v>1855</v>
      </c>
      <c r="O435" s="4" t="s">
        <v>244</v>
      </c>
      <c r="P435" s="2" t="s">
        <v>1399</v>
      </c>
      <c r="Q435" s="23" t="s">
        <v>1536</v>
      </c>
      <c r="R435" s="23" t="s">
        <v>1537</v>
      </c>
      <c r="S435" s="22">
        <v>11</v>
      </c>
      <c r="W435" s="1">
        <v>364102.7</v>
      </c>
      <c r="X435" s="1">
        <v>4356999.1</v>
      </c>
      <c r="Y435" s="11">
        <v>57.3</v>
      </c>
      <c r="Z435" s="14" t="s">
        <v>1267</v>
      </c>
      <c r="AB435" t="s">
        <v>2320</v>
      </c>
      <c r="AC435" s="54">
        <v>38402</v>
      </c>
    </row>
    <row r="436" spans="2:29" ht="12.75">
      <c r="B436" s="34" t="s">
        <v>988</v>
      </c>
      <c r="F436" s="21" t="s">
        <v>1046</v>
      </c>
      <c r="G436" s="21" t="s">
        <v>1046</v>
      </c>
      <c r="H436" s="21" t="s">
        <v>1046</v>
      </c>
      <c r="I436" s="21" t="s">
        <v>1046</v>
      </c>
      <c r="J436" s="21" t="s">
        <v>1046</v>
      </c>
      <c r="K436" s="1" t="s">
        <v>1034</v>
      </c>
      <c r="L436" s="2" t="s">
        <v>2313</v>
      </c>
      <c r="N436" s="2" t="s">
        <v>1855</v>
      </c>
      <c r="O436" s="4" t="s">
        <v>244</v>
      </c>
      <c r="P436" s="2" t="s">
        <v>1399</v>
      </c>
      <c r="Q436" s="23" t="s">
        <v>1536</v>
      </c>
      <c r="R436" s="23" t="s">
        <v>1537</v>
      </c>
      <c r="S436" s="22">
        <v>23</v>
      </c>
      <c r="W436" s="1">
        <v>363739</v>
      </c>
      <c r="X436" s="1">
        <v>4354237.8</v>
      </c>
      <c r="Y436" s="11">
        <v>45.2</v>
      </c>
      <c r="Z436" s="14" t="s">
        <v>1267</v>
      </c>
      <c r="AB436" t="s">
        <v>2320</v>
      </c>
      <c r="AC436" s="54">
        <v>38402</v>
      </c>
    </row>
    <row r="437" spans="2:29" ht="12.75">
      <c r="B437" s="34" t="s">
        <v>988</v>
      </c>
      <c r="F437" s="21" t="s">
        <v>1046</v>
      </c>
      <c r="G437" s="21" t="s">
        <v>1046</v>
      </c>
      <c r="H437" s="21" t="s">
        <v>1046</v>
      </c>
      <c r="I437" s="21" t="s">
        <v>1046</v>
      </c>
      <c r="J437" s="21" t="s">
        <v>1046</v>
      </c>
      <c r="K437" s="1" t="s">
        <v>1087</v>
      </c>
      <c r="L437" s="2" t="s">
        <v>2313</v>
      </c>
      <c r="N437" s="2" t="s">
        <v>1855</v>
      </c>
      <c r="O437" s="4" t="s">
        <v>244</v>
      </c>
      <c r="P437" s="2" t="s">
        <v>1399</v>
      </c>
      <c r="Q437" s="23" t="s">
        <v>1536</v>
      </c>
      <c r="R437" s="23" t="s">
        <v>1537</v>
      </c>
      <c r="S437" s="22">
        <v>23</v>
      </c>
      <c r="W437" s="1">
        <v>363782.7</v>
      </c>
      <c r="X437" s="1">
        <v>4354294.2</v>
      </c>
      <c r="Y437" s="11">
        <v>30.8</v>
      </c>
      <c r="Z437" s="14" t="s">
        <v>1267</v>
      </c>
      <c r="AB437" t="s">
        <v>2320</v>
      </c>
      <c r="AC437" s="54">
        <v>38402</v>
      </c>
    </row>
    <row r="438" spans="2:29" ht="12.75">
      <c r="B438" s="34" t="s">
        <v>988</v>
      </c>
      <c r="F438" s="21" t="s">
        <v>1046</v>
      </c>
      <c r="G438" s="21" t="s">
        <v>1046</v>
      </c>
      <c r="H438" s="21" t="s">
        <v>1046</v>
      </c>
      <c r="I438" s="21" t="s">
        <v>1046</v>
      </c>
      <c r="J438" s="21" t="s">
        <v>1046</v>
      </c>
      <c r="K438" s="1" t="s">
        <v>1034</v>
      </c>
      <c r="L438" s="2" t="s">
        <v>2316</v>
      </c>
      <c r="N438" s="2" t="s">
        <v>1855</v>
      </c>
      <c r="O438" s="4" t="s">
        <v>244</v>
      </c>
      <c r="P438" s="2" t="s">
        <v>1399</v>
      </c>
      <c r="Q438" s="23" t="s">
        <v>1536</v>
      </c>
      <c r="R438" s="23" t="s">
        <v>1537</v>
      </c>
      <c r="S438" s="22">
        <v>23</v>
      </c>
      <c r="W438" s="1">
        <v>363891</v>
      </c>
      <c r="X438" s="1">
        <v>4354070.4</v>
      </c>
      <c r="Y438" s="11">
        <v>54.4</v>
      </c>
      <c r="Z438" s="14" t="s">
        <v>1267</v>
      </c>
      <c r="AB438" t="s">
        <v>2320</v>
      </c>
      <c r="AC438" s="54">
        <v>38402</v>
      </c>
    </row>
    <row r="439" spans="2:29" ht="12.75">
      <c r="B439" s="34" t="s">
        <v>988</v>
      </c>
      <c r="F439" s="21" t="s">
        <v>1046</v>
      </c>
      <c r="G439" s="21" t="s">
        <v>1046</v>
      </c>
      <c r="H439" s="21" t="s">
        <v>1046</v>
      </c>
      <c r="I439" s="21" t="s">
        <v>1046</v>
      </c>
      <c r="J439" s="21" t="s">
        <v>1046</v>
      </c>
      <c r="K439" s="1" t="s">
        <v>1087</v>
      </c>
      <c r="L439" s="2" t="s">
        <v>2312</v>
      </c>
      <c r="N439" s="2" t="s">
        <v>1855</v>
      </c>
      <c r="O439" s="4" t="s">
        <v>244</v>
      </c>
      <c r="P439" s="2" t="s">
        <v>1399</v>
      </c>
      <c r="Q439" s="23" t="s">
        <v>1536</v>
      </c>
      <c r="R439" s="23" t="s">
        <v>1537</v>
      </c>
      <c r="S439" s="22">
        <v>14</v>
      </c>
      <c r="W439" s="1">
        <v>364096</v>
      </c>
      <c r="X439" s="1">
        <v>4356978.7</v>
      </c>
      <c r="Y439" s="11">
        <v>21</v>
      </c>
      <c r="Z439" s="14" t="s">
        <v>1267</v>
      </c>
      <c r="AB439" t="s">
        <v>2320</v>
      </c>
      <c r="AC439" s="54">
        <v>38402</v>
      </c>
    </row>
    <row r="440" spans="2:29" ht="12.75">
      <c r="B440" s="34" t="s">
        <v>988</v>
      </c>
      <c r="F440" s="21" t="s">
        <v>1046</v>
      </c>
      <c r="G440" s="21" t="s">
        <v>1046</v>
      </c>
      <c r="H440" s="21" t="s">
        <v>1046</v>
      </c>
      <c r="I440" s="21" t="s">
        <v>1046</v>
      </c>
      <c r="J440" s="21" t="s">
        <v>1046</v>
      </c>
      <c r="K440" s="1" t="s">
        <v>1087</v>
      </c>
      <c r="L440" s="2" t="s">
        <v>2317</v>
      </c>
      <c r="N440" s="2" t="s">
        <v>1855</v>
      </c>
      <c r="O440" s="4" t="s">
        <v>244</v>
      </c>
      <c r="P440" s="2" t="s">
        <v>1399</v>
      </c>
      <c r="Q440" s="23" t="s">
        <v>1536</v>
      </c>
      <c r="R440" s="23" t="s">
        <v>1537</v>
      </c>
      <c r="S440" s="22">
        <v>14</v>
      </c>
      <c r="W440" s="1">
        <v>363804.5</v>
      </c>
      <c r="X440" s="1">
        <v>4355894.5</v>
      </c>
      <c r="Y440" s="11">
        <v>27.9</v>
      </c>
      <c r="Z440" s="14" t="s">
        <v>1267</v>
      </c>
      <c r="AB440" t="s">
        <v>2320</v>
      </c>
      <c r="AC440" s="54">
        <v>38405</v>
      </c>
    </row>
    <row r="441" spans="2:29" ht="12.75">
      <c r="B441" s="34" t="s">
        <v>1030</v>
      </c>
      <c r="F441" s="21" t="s">
        <v>1864</v>
      </c>
      <c r="G441" s="21" t="s">
        <v>1865</v>
      </c>
      <c r="H441" s="14">
        <v>365</v>
      </c>
      <c r="I441" s="40" t="s">
        <v>1866</v>
      </c>
      <c r="J441" s="42">
        <v>179</v>
      </c>
      <c r="K441" s="1" t="s">
        <v>1034</v>
      </c>
      <c r="L441" s="4" t="s">
        <v>1867</v>
      </c>
      <c r="N441" s="2" t="s">
        <v>1868</v>
      </c>
      <c r="O441" s="4" t="s">
        <v>1869</v>
      </c>
      <c r="P441" s="2" t="s">
        <v>1732</v>
      </c>
      <c r="Q441" s="23" t="s">
        <v>1419</v>
      </c>
      <c r="R441" s="23" t="s">
        <v>1870</v>
      </c>
      <c r="S441" s="22">
        <v>21</v>
      </c>
      <c r="T441" s="8" t="s">
        <v>1041</v>
      </c>
      <c r="U441" s="3">
        <v>40.81863</v>
      </c>
      <c r="V441" s="3">
        <v>-115.7765</v>
      </c>
      <c r="Y441" s="49">
        <v>-9999</v>
      </c>
      <c r="Z441" s="14" t="s">
        <v>1871</v>
      </c>
      <c r="AB441" s="45" t="s">
        <v>1055</v>
      </c>
      <c r="AC441" s="14">
        <v>75</v>
      </c>
    </row>
    <row r="442" spans="2:29" ht="12.75">
      <c r="B442" s="34" t="s">
        <v>1030</v>
      </c>
      <c r="F442" s="42" t="s">
        <v>1046</v>
      </c>
      <c r="G442" s="42" t="s">
        <v>1046</v>
      </c>
      <c r="H442" s="14">
        <v>366</v>
      </c>
      <c r="I442" s="40" t="s">
        <v>1866</v>
      </c>
      <c r="J442" s="42" t="s">
        <v>1046</v>
      </c>
      <c r="K442" s="1" t="s">
        <v>1034</v>
      </c>
      <c r="L442" s="2" t="s">
        <v>1099</v>
      </c>
      <c r="N442" s="2" t="s">
        <v>1868</v>
      </c>
      <c r="O442" s="4" t="s">
        <v>1869</v>
      </c>
      <c r="P442" s="2" t="s">
        <v>1732</v>
      </c>
      <c r="Q442" s="23" t="s">
        <v>1419</v>
      </c>
      <c r="R442" s="23" t="s">
        <v>1870</v>
      </c>
      <c r="S442" s="22">
        <v>21</v>
      </c>
      <c r="U442" s="3">
        <v>40.81266</v>
      </c>
      <c r="V442" s="3">
        <v>-115.7777</v>
      </c>
      <c r="Y442" s="48">
        <v>-9999</v>
      </c>
      <c r="Z442" s="14" t="s">
        <v>1042</v>
      </c>
      <c r="AB442" s="44" t="s">
        <v>1071</v>
      </c>
      <c r="AC442" s="14">
        <v>75</v>
      </c>
    </row>
    <row r="443" spans="2:29" ht="12.75">
      <c r="B443" t="s">
        <v>1044</v>
      </c>
      <c r="F443" s="21" t="s">
        <v>1046</v>
      </c>
      <c r="G443" s="21" t="s">
        <v>1872</v>
      </c>
      <c r="H443" s="14" t="s">
        <v>1046</v>
      </c>
      <c r="I443" s="40">
        <v>78</v>
      </c>
      <c r="J443" s="42">
        <v>178</v>
      </c>
      <c r="K443" s="1" t="s">
        <v>1057</v>
      </c>
      <c r="L443" s="4" t="s">
        <v>1873</v>
      </c>
      <c r="M443" s="4"/>
      <c r="N443" s="2" t="s">
        <v>1868</v>
      </c>
      <c r="O443" s="4" t="s">
        <v>1869</v>
      </c>
      <c r="P443" s="2" t="s">
        <v>1732</v>
      </c>
      <c r="Q443" s="24" t="s">
        <v>1419</v>
      </c>
      <c r="R443" s="24" t="s">
        <v>1870</v>
      </c>
      <c r="S443" s="22">
        <v>15</v>
      </c>
      <c r="T443"/>
      <c r="U443" s="3">
        <v>40.825</v>
      </c>
      <c r="V443" s="3">
        <v>-115.775</v>
      </c>
      <c r="Y443" s="12">
        <v>80</v>
      </c>
      <c r="Z443" s="18" t="s">
        <v>1479</v>
      </c>
      <c r="AA443" s="14" t="s">
        <v>1106</v>
      </c>
      <c r="AB443" s="8" t="s">
        <v>1403</v>
      </c>
      <c r="AC443" s="14">
        <v>75</v>
      </c>
    </row>
    <row r="444" spans="2:30" ht="12.75">
      <c r="B444" s="34" t="s">
        <v>1030</v>
      </c>
      <c r="F444" s="21" t="s">
        <v>1874</v>
      </c>
      <c r="G444" s="21" t="s">
        <v>1875</v>
      </c>
      <c r="H444" s="14">
        <v>344</v>
      </c>
      <c r="I444" s="40" t="s">
        <v>1876</v>
      </c>
      <c r="J444" s="42">
        <v>299</v>
      </c>
      <c r="K444" s="1" t="s">
        <v>1087</v>
      </c>
      <c r="L444" s="2" t="s">
        <v>1877</v>
      </c>
      <c r="N444" s="2" t="s">
        <v>1878</v>
      </c>
      <c r="O444" s="4" t="s">
        <v>1879</v>
      </c>
      <c r="P444" s="2" t="s">
        <v>1323</v>
      </c>
      <c r="Q444" s="23" t="s">
        <v>1385</v>
      </c>
      <c r="R444" s="23" t="s">
        <v>1582</v>
      </c>
      <c r="S444" s="22">
        <v>3</v>
      </c>
      <c r="T444" s="8" t="s">
        <v>1041</v>
      </c>
      <c r="U444" s="3">
        <v>39.28385</v>
      </c>
      <c r="V444" s="3">
        <v>-114.8657</v>
      </c>
      <c r="Y444" s="12">
        <f>35</f>
        <v>35</v>
      </c>
      <c r="Z444" s="14" t="s">
        <v>1219</v>
      </c>
      <c r="AB444" s="8" t="s">
        <v>1880</v>
      </c>
      <c r="AC444" s="14">
        <v>79</v>
      </c>
      <c r="AD444" t="s">
        <v>1881</v>
      </c>
    </row>
    <row r="445" spans="2:29" ht="12.75">
      <c r="B445" s="34" t="s">
        <v>1030</v>
      </c>
      <c r="F445" s="21" t="s">
        <v>1046</v>
      </c>
      <c r="G445" s="21" t="s">
        <v>1046</v>
      </c>
      <c r="H445" s="14">
        <v>345</v>
      </c>
      <c r="I445" s="40" t="s">
        <v>1876</v>
      </c>
      <c r="J445" s="43" t="s">
        <v>1046</v>
      </c>
      <c r="K445" s="1" t="s">
        <v>1087</v>
      </c>
      <c r="L445" s="2" t="s">
        <v>1877</v>
      </c>
      <c r="N445" s="2" t="s">
        <v>1878</v>
      </c>
      <c r="O445" s="4" t="s">
        <v>1879</v>
      </c>
      <c r="P445" s="2" t="s">
        <v>1323</v>
      </c>
      <c r="Q445" s="23" t="s">
        <v>1385</v>
      </c>
      <c r="R445" s="23" t="s">
        <v>1582</v>
      </c>
      <c r="S445" s="22">
        <v>3</v>
      </c>
      <c r="U445" s="3">
        <v>39.28305</v>
      </c>
      <c r="V445" s="3">
        <v>-114.8656</v>
      </c>
      <c r="Y445" s="48">
        <v>-8888</v>
      </c>
      <c r="Z445" s="14" t="s">
        <v>1219</v>
      </c>
      <c r="AB445" s="44" t="s">
        <v>1071</v>
      </c>
      <c r="AC445" s="14">
        <v>79</v>
      </c>
    </row>
    <row r="446" spans="2:30" ht="12.75">
      <c r="B446" s="34" t="s">
        <v>1030</v>
      </c>
      <c r="F446" s="21" t="s">
        <v>1046</v>
      </c>
      <c r="G446" s="21" t="s">
        <v>1046</v>
      </c>
      <c r="H446" s="14">
        <v>346</v>
      </c>
      <c r="I446" s="40" t="s">
        <v>1876</v>
      </c>
      <c r="J446" s="42">
        <v>300</v>
      </c>
      <c r="K446" s="1" t="s">
        <v>1087</v>
      </c>
      <c r="L446" s="2" t="s">
        <v>1882</v>
      </c>
      <c r="N446" s="2" t="s">
        <v>1878</v>
      </c>
      <c r="O446" s="4" t="s">
        <v>1879</v>
      </c>
      <c r="P446" s="2" t="s">
        <v>1323</v>
      </c>
      <c r="Q446" s="23" t="s">
        <v>1385</v>
      </c>
      <c r="R446" s="23" t="s">
        <v>1582</v>
      </c>
      <c r="S446" s="22">
        <v>10</v>
      </c>
      <c r="U446" s="3">
        <v>39.26618</v>
      </c>
      <c r="V446" s="3">
        <v>-114.8668</v>
      </c>
      <c r="Y446" s="12">
        <f>29</f>
        <v>29</v>
      </c>
      <c r="Z446" s="14" t="s">
        <v>1131</v>
      </c>
      <c r="AB446" s="8" t="s">
        <v>1883</v>
      </c>
      <c r="AC446" s="14">
        <v>79</v>
      </c>
      <c r="AD446" t="s">
        <v>1884</v>
      </c>
    </row>
    <row r="447" spans="2:29" ht="12.75">
      <c r="B447" s="34" t="s">
        <v>1030</v>
      </c>
      <c r="F447" s="21" t="s">
        <v>1046</v>
      </c>
      <c r="G447" s="21" t="s">
        <v>1046</v>
      </c>
      <c r="H447" s="14">
        <v>347</v>
      </c>
      <c r="I447" s="40" t="s">
        <v>1876</v>
      </c>
      <c r="J447" s="42" t="s">
        <v>1046</v>
      </c>
      <c r="K447" s="1" t="s">
        <v>1087</v>
      </c>
      <c r="L447" s="2" t="s">
        <v>1099</v>
      </c>
      <c r="N447" s="2" t="s">
        <v>1878</v>
      </c>
      <c r="O447" s="4" t="s">
        <v>1879</v>
      </c>
      <c r="P447" s="2" t="s">
        <v>1323</v>
      </c>
      <c r="Q447" s="23" t="s">
        <v>1385</v>
      </c>
      <c r="R447" s="23" t="s">
        <v>1582</v>
      </c>
      <c r="S447" s="22">
        <v>10</v>
      </c>
      <c r="U447" s="3">
        <v>39.2639</v>
      </c>
      <c r="V447" s="3">
        <v>-114.8674</v>
      </c>
      <c r="Y447" s="48">
        <v>-8888</v>
      </c>
      <c r="Z447" s="14" t="s">
        <v>1131</v>
      </c>
      <c r="AB447" s="44" t="s">
        <v>1071</v>
      </c>
      <c r="AC447" s="14">
        <v>79</v>
      </c>
    </row>
    <row r="448" spans="2:29" ht="12.75">
      <c r="B448" s="34" t="s">
        <v>1030</v>
      </c>
      <c r="F448" s="21" t="s">
        <v>1046</v>
      </c>
      <c r="G448" s="21" t="s">
        <v>1046</v>
      </c>
      <c r="H448" s="14">
        <v>348</v>
      </c>
      <c r="I448" s="40" t="s">
        <v>1876</v>
      </c>
      <c r="J448" s="42" t="s">
        <v>1046</v>
      </c>
      <c r="K448" s="1" t="s">
        <v>1087</v>
      </c>
      <c r="L448" s="2" t="s">
        <v>1099</v>
      </c>
      <c r="N448" s="2" t="s">
        <v>1878</v>
      </c>
      <c r="O448" s="4" t="s">
        <v>1879</v>
      </c>
      <c r="P448" s="2" t="s">
        <v>1323</v>
      </c>
      <c r="Q448" s="23" t="s">
        <v>1385</v>
      </c>
      <c r="R448" s="23" t="s">
        <v>1582</v>
      </c>
      <c r="S448" s="22">
        <v>10</v>
      </c>
      <c r="U448" s="3">
        <v>39.26339</v>
      </c>
      <c r="V448" s="3">
        <v>-114.8678</v>
      </c>
      <c r="Y448" s="48">
        <v>-8888</v>
      </c>
      <c r="Z448" s="14" t="s">
        <v>1131</v>
      </c>
      <c r="AB448" s="44" t="s">
        <v>1071</v>
      </c>
      <c r="AC448" s="14">
        <v>79</v>
      </c>
    </row>
    <row r="449" spans="2:29" ht="12.75">
      <c r="B449" s="34" t="s">
        <v>1030</v>
      </c>
      <c r="F449" s="21" t="s">
        <v>1046</v>
      </c>
      <c r="G449" s="21" t="s">
        <v>1046</v>
      </c>
      <c r="H449" s="14">
        <v>349</v>
      </c>
      <c r="I449" s="40" t="s">
        <v>1876</v>
      </c>
      <c r="J449" s="42" t="s">
        <v>1046</v>
      </c>
      <c r="K449" s="1" t="s">
        <v>1087</v>
      </c>
      <c r="L449" s="2" t="s">
        <v>1099</v>
      </c>
      <c r="N449" s="2" t="s">
        <v>1878</v>
      </c>
      <c r="O449" s="4" t="s">
        <v>1879</v>
      </c>
      <c r="P449" s="2" t="s">
        <v>1323</v>
      </c>
      <c r="Q449" s="23" t="s">
        <v>1385</v>
      </c>
      <c r="R449" s="23" t="s">
        <v>1582</v>
      </c>
      <c r="S449" s="22">
        <v>10</v>
      </c>
      <c r="U449" s="3">
        <v>39.26226</v>
      </c>
      <c r="V449" s="3">
        <v>-114.8692</v>
      </c>
      <c r="Y449" s="48">
        <v>-8888</v>
      </c>
      <c r="Z449" s="14" t="s">
        <v>1131</v>
      </c>
      <c r="AB449" s="44" t="s">
        <v>1071</v>
      </c>
      <c r="AC449" s="14">
        <v>79</v>
      </c>
    </row>
    <row r="450" spans="2:29" ht="12.75">
      <c r="B450" s="34" t="s">
        <v>1030</v>
      </c>
      <c r="F450" s="21" t="s">
        <v>1046</v>
      </c>
      <c r="G450" s="21" t="s">
        <v>1046</v>
      </c>
      <c r="H450" s="14">
        <v>350</v>
      </c>
      <c r="I450" s="40" t="s">
        <v>1876</v>
      </c>
      <c r="J450" s="42" t="s">
        <v>1046</v>
      </c>
      <c r="K450" s="1" t="s">
        <v>1087</v>
      </c>
      <c r="L450" s="2" t="s">
        <v>1099</v>
      </c>
      <c r="N450" s="2" t="s">
        <v>1878</v>
      </c>
      <c r="O450" s="4" t="s">
        <v>1879</v>
      </c>
      <c r="P450" s="2" t="s">
        <v>1323</v>
      </c>
      <c r="Q450" s="23" t="s">
        <v>1385</v>
      </c>
      <c r="R450" s="23" t="s">
        <v>1582</v>
      </c>
      <c r="S450" s="22">
        <v>10</v>
      </c>
      <c r="U450" s="3">
        <v>39.26153</v>
      </c>
      <c r="V450" s="3">
        <v>-114.8695</v>
      </c>
      <c r="Y450" s="48">
        <v>-8888</v>
      </c>
      <c r="Z450" s="14" t="s">
        <v>1131</v>
      </c>
      <c r="AB450" s="44" t="s">
        <v>1071</v>
      </c>
      <c r="AC450" s="14">
        <v>79</v>
      </c>
    </row>
    <row r="451" spans="2:29" ht="12.75">
      <c r="B451" s="34" t="s">
        <v>1030</v>
      </c>
      <c r="F451" s="21" t="s">
        <v>1046</v>
      </c>
      <c r="G451" s="21" t="s">
        <v>1046</v>
      </c>
      <c r="H451" s="14">
        <v>351</v>
      </c>
      <c r="I451" s="40" t="s">
        <v>1876</v>
      </c>
      <c r="J451" s="42" t="s">
        <v>1046</v>
      </c>
      <c r="K451" s="1" t="s">
        <v>1087</v>
      </c>
      <c r="L451" s="2" t="s">
        <v>1099</v>
      </c>
      <c r="N451" s="2" t="s">
        <v>1878</v>
      </c>
      <c r="O451" s="4" t="s">
        <v>1879</v>
      </c>
      <c r="P451" s="2" t="s">
        <v>1323</v>
      </c>
      <c r="Q451" s="23" t="s">
        <v>1385</v>
      </c>
      <c r="R451" s="23" t="s">
        <v>1582</v>
      </c>
      <c r="S451" s="22">
        <v>10</v>
      </c>
      <c r="U451" s="3">
        <v>39.26167</v>
      </c>
      <c r="V451" s="3">
        <v>-114.869</v>
      </c>
      <c r="Y451" s="48">
        <v>-8888</v>
      </c>
      <c r="Z451" s="14" t="s">
        <v>1131</v>
      </c>
      <c r="AB451" s="44" t="s">
        <v>1071</v>
      </c>
      <c r="AC451" s="14">
        <v>79</v>
      </c>
    </row>
    <row r="452" spans="2:29" ht="12.75">
      <c r="B452" s="34" t="s">
        <v>1030</v>
      </c>
      <c r="F452" s="21" t="s">
        <v>1046</v>
      </c>
      <c r="G452" s="21" t="s">
        <v>1046</v>
      </c>
      <c r="H452" s="14">
        <v>352</v>
      </c>
      <c r="I452" s="40" t="s">
        <v>1876</v>
      </c>
      <c r="J452" s="42" t="s">
        <v>1046</v>
      </c>
      <c r="K452" s="1" t="s">
        <v>1087</v>
      </c>
      <c r="L452" s="2" t="s">
        <v>1099</v>
      </c>
      <c r="N452" s="2" t="s">
        <v>1878</v>
      </c>
      <c r="O452" s="4" t="s">
        <v>1879</v>
      </c>
      <c r="P452" s="2" t="s">
        <v>1323</v>
      </c>
      <c r="Q452" s="23" t="s">
        <v>1385</v>
      </c>
      <c r="R452" s="23" t="s">
        <v>1582</v>
      </c>
      <c r="S452" s="22">
        <v>10</v>
      </c>
      <c r="U452" s="3">
        <v>39.26352</v>
      </c>
      <c r="V452" s="3">
        <v>-114.871</v>
      </c>
      <c r="Y452" s="48">
        <v>-8888</v>
      </c>
      <c r="Z452" s="14" t="s">
        <v>1131</v>
      </c>
      <c r="AB452" s="44" t="s">
        <v>1071</v>
      </c>
      <c r="AC452" s="14">
        <v>79</v>
      </c>
    </row>
    <row r="453" spans="2:29" ht="12.75">
      <c r="B453" s="34" t="s">
        <v>1030</v>
      </c>
      <c r="F453" s="21" t="s">
        <v>1046</v>
      </c>
      <c r="G453" s="21" t="s">
        <v>1046</v>
      </c>
      <c r="H453" s="14">
        <v>353</v>
      </c>
      <c r="I453" s="40" t="s">
        <v>1876</v>
      </c>
      <c r="J453" s="42" t="s">
        <v>1046</v>
      </c>
      <c r="K453" s="1" t="s">
        <v>1087</v>
      </c>
      <c r="L453" s="2" t="s">
        <v>1099</v>
      </c>
      <c r="N453" s="2" t="s">
        <v>1878</v>
      </c>
      <c r="O453" s="4" t="s">
        <v>1879</v>
      </c>
      <c r="P453" s="2" t="s">
        <v>1323</v>
      </c>
      <c r="Q453" s="23" t="s">
        <v>1385</v>
      </c>
      <c r="R453" s="23" t="s">
        <v>1582</v>
      </c>
      <c r="S453" s="22">
        <v>10</v>
      </c>
      <c r="U453" s="3">
        <v>39.26381</v>
      </c>
      <c r="V453" s="3">
        <v>-114.8703</v>
      </c>
      <c r="Y453" s="48">
        <v>-8888</v>
      </c>
      <c r="Z453" s="14" t="s">
        <v>1131</v>
      </c>
      <c r="AB453" s="44" t="s">
        <v>1071</v>
      </c>
      <c r="AC453" s="14">
        <v>79</v>
      </c>
    </row>
    <row r="454" spans="3:28" ht="12.75">
      <c r="C454" t="s">
        <v>1144</v>
      </c>
      <c r="F454" s="21" t="s">
        <v>1046</v>
      </c>
      <c r="G454" s="21" t="s">
        <v>1046</v>
      </c>
      <c r="H454" s="14" t="s">
        <v>1046</v>
      </c>
      <c r="I454" s="40" t="s">
        <v>1046</v>
      </c>
      <c r="J454" s="42" t="s">
        <v>1046</v>
      </c>
      <c r="K454" s="1" t="s">
        <v>1057</v>
      </c>
      <c r="L454" s="2" t="s">
        <v>1885</v>
      </c>
      <c r="N454" s="2" t="s">
        <v>1885</v>
      </c>
      <c r="O454" s="4" t="s">
        <v>1886</v>
      </c>
      <c r="P454" s="2" t="s">
        <v>1070</v>
      </c>
      <c r="Q454" s="23" t="s">
        <v>1887</v>
      </c>
      <c r="R454" s="23" t="s">
        <v>1589</v>
      </c>
      <c r="S454" s="22">
        <v>27</v>
      </c>
      <c r="U454" s="3">
        <v>36.8578</v>
      </c>
      <c r="V454" s="3">
        <v>-116.8222</v>
      </c>
      <c r="Y454" s="11">
        <v>41.1</v>
      </c>
      <c r="AB454" t="s">
        <v>1888</v>
      </c>
    </row>
    <row r="455" spans="2:29" ht="12.75">
      <c r="B455" t="s">
        <v>1044</v>
      </c>
      <c r="C455" s="4" t="s">
        <v>1045</v>
      </c>
      <c r="D455" s="4"/>
      <c r="F455" s="21">
        <v>74751</v>
      </c>
      <c r="G455" s="21">
        <v>71138</v>
      </c>
      <c r="H455" s="14" t="s">
        <v>1046</v>
      </c>
      <c r="I455" s="40">
        <v>125</v>
      </c>
      <c r="J455" s="42" t="s">
        <v>1046</v>
      </c>
      <c r="K455" s="1" t="s">
        <v>1047</v>
      </c>
      <c r="L455" s="6" t="s">
        <v>1889</v>
      </c>
      <c r="N455" s="6" t="s">
        <v>1890</v>
      </c>
      <c r="O455" s="28" t="s">
        <v>1891</v>
      </c>
      <c r="P455" s="2" t="s">
        <v>1344</v>
      </c>
      <c r="Q455" s="23" t="s">
        <v>1892</v>
      </c>
      <c r="R455" s="23" t="s">
        <v>1445</v>
      </c>
      <c r="S455" s="22">
        <v>22</v>
      </c>
      <c r="U455" s="3">
        <v>41.41601</v>
      </c>
      <c r="V455" s="3">
        <v>-117.4448</v>
      </c>
      <c r="Y455" s="11">
        <v>21.7</v>
      </c>
      <c r="Z455" s="28" t="s">
        <v>1390</v>
      </c>
      <c r="AA455" s="31" t="s">
        <v>1054</v>
      </c>
      <c r="AB455" s="45" t="s">
        <v>1008</v>
      </c>
      <c r="AC455" s="14">
        <v>88</v>
      </c>
    </row>
    <row r="456" spans="2:29" ht="12.75">
      <c r="B456" s="34" t="s">
        <v>994</v>
      </c>
      <c r="F456" s="21" t="s">
        <v>1046</v>
      </c>
      <c r="G456" s="21" t="s">
        <v>1046</v>
      </c>
      <c r="H456" s="14" t="s">
        <v>1046</v>
      </c>
      <c r="I456" s="40" t="s">
        <v>1046</v>
      </c>
      <c r="J456" s="42" t="s">
        <v>1046</v>
      </c>
      <c r="K456" s="1" t="s">
        <v>1057</v>
      </c>
      <c r="L456" s="2" t="s">
        <v>995</v>
      </c>
      <c r="N456" s="2" t="s">
        <v>999</v>
      </c>
      <c r="O456" s="4" t="s">
        <v>17</v>
      </c>
      <c r="P456" s="2" t="s">
        <v>1399</v>
      </c>
      <c r="Q456" s="23" t="s">
        <v>1218</v>
      </c>
      <c r="R456" s="23" t="s">
        <v>1195</v>
      </c>
      <c r="S456" s="22">
        <v>4</v>
      </c>
      <c r="U456" s="3">
        <v>39.448</v>
      </c>
      <c r="V456" s="3">
        <v>-118.734</v>
      </c>
      <c r="Y456" s="11">
        <v>-9999</v>
      </c>
      <c r="AB456" s="44" t="s">
        <v>997</v>
      </c>
      <c r="AC456" s="14">
        <v>2003</v>
      </c>
    </row>
    <row r="457" spans="2:29" ht="12.75">
      <c r="B457" s="34" t="s">
        <v>994</v>
      </c>
      <c r="F457" s="21" t="s">
        <v>1046</v>
      </c>
      <c r="G457" s="21" t="s">
        <v>1046</v>
      </c>
      <c r="H457" s="14" t="s">
        <v>1046</v>
      </c>
      <c r="I457" s="40" t="s">
        <v>1046</v>
      </c>
      <c r="J457" s="42" t="s">
        <v>1046</v>
      </c>
      <c r="K457" s="1" t="s">
        <v>1057</v>
      </c>
      <c r="L457" s="2" t="s">
        <v>998</v>
      </c>
      <c r="N457" s="2" t="s">
        <v>999</v>
      </c>
      <c r="O457" s="4" t="s">
        <v>17</v>
      </c>
      <c r="P457" s="2" t="s">
        <v>1399</v>
      </c>
      <c r="Q457" s="23" t="s">
        <v>1218</v>
      </c>
      <c r="R457" s="23" t="s">
        <v>1195</v>
      </c>
      <c r="S457" s="22">
        <v>23</v>
      </c>
      <c r="U457" s="3">
        <v>39.407</v>
      </c>
      <c r="V457" s="3">
        <v>-118.697</v>
      </c>
      <c r="Y457" s="11">
        <v>-9999</v>
      </c>
      <c r="AB457" s="44" t="s">
        <v>997</v>
      </c>
      <c r="AC457" s="14">
        <v>2003</v>
      </c>
    </row>
    <row r="458" spans="2:29" ht="12.75">
      <c r="B458" t="s">
        <v>1281</v>
      </c>
      <c r="F458" s="21">
        <v>74351</v>
      </c>
      <c r="G458" s="21">
        <v>71201</v>
      </c>
      <c r="H458" s="14" t="s">
        <v>1046</v>
      </c>
      <c r="I458" s="40">
        <v>85</v>
      </c>
      <c r="J458" s="42">
        <v>375</v>
      </c>
      <c r="K458" s="1" t="s">
        <v>1057</v>
      </c>
      <c r="L458" s="4" t="s">
        <v>1905</v>
      </c>
      <c r="M458" s="4"/>
      <c r="N458" s="2" t="s">
        <v>1894</v>
      </c>
      <c r="O458" s="4" t="s">
        <v>1906</v>
      </c>
      <c r="P458" s="2" t="s">
        <v>1038</v>
      </c>
      <c r="Q458" s="24" t="s">
        <v>1901</v>
      </c>
      <c r="R458" s="24" t="s">
        <v>1761</v>
      </c>
      <c r="S458" s="25" t="s">
        <v>1514</v>
      </c>
      <c r="T458" s="8" t="s">
        <v>1907</v>
      </c>
      <c r="U458" s="3">
        <v>37.85667</v>
      </c>
      <c r="V458" s="3">
        <v>-117.98</v>
      </c>
      <c r="Y458" s="12">
        <f>158.8</f>
        <v>158.8</v>
      </c>
      <c r="Z458" s="14" t="s">
        <v>1908</v>
      </c>
      <c r="AA458" s="14" t="s">
        <v>1106</v>
      </c>
      <c r="AB458" s="8" t="s">
        <v>1071</v>
      </c>
      <c r="AC458" s="14">
        <v>87</v>
      </c>
    </row>
    <row r="459" spans="2:28" ht="12.75">
      <c r="B459" t="s">
        <v>1281</v>
      </c>
      <c r="F459" s="21" t="s">
        <v>1046</v>
      </c>
      <c r="G459" s="21" t="s">
        <v>1046</v>
      </c>
      <c r="H459" s="14" t="s">
        <v>1046</v>
      </c>
      <c r="I459" s="40">
        <v>85</v>
      </c>
      <c r="J459" s="42">
        <v>378</v>
      </c>
      <c r="K459" s="1" t="s">
        <v>1057</v>
      </c>
      <c r="L459" s="4" t="s">
        <v>1909</v>
      </c>
      <c r="M459" s="4"/>
      <c r="N459" s="2" t="s">
        <v>1894</v>
      </c>
      <c r="O459" s="4" t="s">
        <v>1903</v>
      </c>
      <c r="P459" s="2" t="s">
        <v>1038</v>
      </c>
      <c r="Q459" s="24" t="s">
        <v>1901</v>
      </c>
      <c r="R459" s="24" t="s">
        <v>1761</v>
      </c>
      <c r="S459" s="25" t="s">
        <v>1074</v>
      </c>
      <c r="T459"/>
      <c r="U459" s="3">
        <v>37.872</v>
      </c>
      <c r="V459" s="3">
        <v>-118.021</v>
      </c>
      <c r="Y459" s="12">
        <v>47.5</v>
      </c>
      <c r="AB459" s="8" t="s">
        <v>1235</v>
      </c>
    </row>
    <row r="460" spans="2:29" ht="12.75">
      <c r="B460" s="34" t="s">
        <v>1030</v>
      </c>
      <c r="F460" s="21" t="s">
        <v>1046</v>
      </c>
      <c r="G460" s="21" t="s">
        <v>1046</v>
      </c>
      <c r="H460" s="14">
        <v>354</v>
      </c>
      <c r="I460" s="40" t="s">
        <v>1913</v>
      </c>
      <c r="J460" s="42" t="s">
        <v>1046</v>
      </c>
      <c r="K460" s="1" t="s">
        <v>1057</v>
      </c>
      <c r="L460" s="2" t="s">
        <v>1396</v>
      </c>
      <c r="N460" s="2" t="s">
        <v>1894</v>
      </c>
      <c r="O460" s="4" t="s">
        <v>1911</v>
      </c>
      <c r="P460" s="2" t="s">
        <v>1038</v>
      </c>
      <c r="Q460" s="23" t="s">
        <v>1039</v>
      </c>
      <c r="R460" s="23" t="s">
        <v>1750</v>
      </c>
      <c r="S460" s="22">
        <v>14</v>
      </c>
      <c r="U460" s="3">
        <v>37.8609</v>
      </c>
      <c r="V460" s="3">
        <v>-118.0494</v>
      </c>
      <c r="Y460" s="48">
        <v>-9999</v>
      </c>
      <c r="Z460" s="14" t="s">
        <v>1042</v>
      </c>
      <c r="AB460" s="35" t="s">
        <v>1071</v>
      </c>
      <c r="AC460" s="14">
        <v>87</v>
      </c>
    </row>
    <row r="461" spans="2:29" ht="12.75">
      <c r="B461" t="s">
        <v>1923</v>
      </c>
      <c r="F461" s="21">
        <v>74351</v>
      </c>
      <c r="G461" s="21">
        <v>71201</v>
      </c>
      <c r="H461" s="14" t="s">
        <v>1046</v>
      </c>
      <c r="I461" s="40">
        <v>85</v>
      </c>
      <c r="J461" s="42" t="s">
        <v>1046</v>
      </c>
      <c r="K461" s="1" t="s">
        <v>1057</v>
      </c>
      <c r="L461" s="4" t="s">
        <v>1924</v>
      </c>
      <c r="M461" s="4"/>
      <c r="N461" s="2" t="s">
        <v>1894</v>
      </c>
      <c r="O461" s="4" t="s">
        <v>1906</v>
      </c>
      <c r="P461" s="2" t="s">
        <v>1038</v>
      </c>
      <c r="Q461" s="23" t="s">
        <v>1039</v>
      </c>
      <c r="R461" s="23" t="s">
        <v>1761</v>
      </c>
      <c r="S461" s="22">
        <v>16</v>
      </c>
      <c r="U461" s="3">
        <v>37.8589</v>
      </c>
      <c r="V461" s="3">
        <v>-117.9787</v>
      </c>
      <c r="Y461" s="11">
        <v>158.8</v>
      </c>
      <c r="Z461" s="14" t="s">
        <v>1908</v>
      </c>
      <c r="AA461" s="14" t="s">
        <v>1106</v>
      </c>
      <c r="AB461" s="45" t="s">
        <v>1055</v>
      </c>
      <c r="AC461" s="14">
        <v>87</v>
      </c>
    </row>
    <row r="462" spans="2:29" ht="12.75">
      <c r="B462" t="s">
        <v>1281</v>
      </c>
      <c r="F462" s="21" t="s">
        <v>1046</v>
      </c>
      <c r="G462" s="21" t="s">
        <v>1046</v>
      </c>
      <c r="H462" s="14" t="s">
        <v>1046</v>
      </c>
      <c r="I462" s="40">
        <v>85</v>
      </c>
      <c r="J462" s="42">
        <v>369</v>
      </c>
      <c r="K462" s="1" t="s">
        <v>1087</v>
      </c>
      <c r="L462" s="4" t="s">
        <v>1893</v>
      </c>
      <c r="M462" s="4"/>
      <c r="N462" s="2" t="s">
        <v>1894</v>
      </c>
      <c r="O462" s="4" t="s">
        <v>1895</v>
      </c>
      <c r="P462" s="2" t="s">
        <v>1038</v>
      </c>
      <c r="Q462" s="24" t="s">
        <v>1896</v>
      </c>
      <c r="R462" s="24" t="s">
        <v>1361</v>
      </c>
      <c r="S462" s="25" t="s">
        <v>1081</v>
      </c>
      <c r="T462" s="8" t="s">
        <v>1897</v>
      </c>
      <c r="U462" s="3">
        <v>37.90533</v>
      </c>
      <c r="V462" s="3">
        <v>-118.17317</v>
      </c>
      <c r="Y462" s="12">
        <f>23.3</f>
        <v>23.3</v>
      </c>
      <c r="AA462" s="14" t="s">
        <v>1054</v>
      </c>
      <c r="AB462" s="8" t="s">
        <v>1898</v>
      </c>
      <c r="AC462" s="14">
        <v>87</v>
      </c>
    </row>
    <row r="463" spans="2:29" ht="12.75">
      <c r="B463" t="s">
        <v>1281</v>
      </c>
      <c r="F463" s="21">
        <v>74771</v>
      </c>
      <c r="G463" s="21">
        <v>70368</v>
      </c>
      <c r="H463" s="14" t="s">
        <v>1046</v>
      </c>
      <c r="I463" s="40">
        <v>85</v>
      </c>
      <c r="J463" s="42">
        <v>376</v>
      </c>
      <c r="K463" s="1" t="s">
        <v>1087</v>
      </c>
      <c r="L463" s="4" t="s">
        <v>1910</v>
      </c>
      <c r="M463" s="4"/>
      <c r="N463" s="2" t="s">
        <v>1894</v>
      </c>
      <c r="O463" s="4" t="s">
        <v>1911</v>
      </c>
      <c r="P463" s="2" t="s">
        <v>1038</v>
      </c>
      <c r="Q463" s="24" t="s">
        <v>1901</v>
      </c>
      <c r="R463" s="24" t="s">
        <v>1761</v>
      </c>
      <c r="S463" s="25" t="s">
        <v>1471</v>
      </c>
      <c r="T463" s="8" t="s">
        <v>1041</v>
      </c>
      <c r="U463" s="3">
        <v>37.8425</v>
      </c>
      <c r="V463" s="3">
        <v>-118.015</v>
      </c>
      <c r="Y463" s="12">
        <f>25</f>
        <v>25</v>
      </c>
      <c r="Z463" s="18" t="s">
        <v>1632</v>
      </c>
      <c r="AA463" s="14" t="s">
        <v>1054</v>
      </c>
      <c r="AB463" s="8" t="s">
        <v>1912</v>
      </c>
      <c r="AC463" s="14">
        <v>87</v>
      </c>
    </row>
    <row r="464" spans="2:29" ht="12.75">
      <c r="B464" s="34" t="s">
        <v>1030</v>
      </c>
      <c r="F464" s="21">
        <v>74767</v>
      </c>
      <c r="G464" s="21" t="s">
        <v>1046</v>
      </c>
      <c r="H464" s="14">
        <v>972</v>
      </c>
      <c r="I464" s="40" t="s">
        <v>1913</v>
      </c>
      <c r="J464" s="42">
        <v>369</v>
      </c>
      <c r="K464" s="1" t="s">
        <v>1087</v>
      </c>
      <c r="L464" s="2" t="s">
        <v>1893</v>
      </c>
      <c r="N464" s="2" t="s">
        <v>1894</v>
      </c>
      <c r="O464" s="4" t="s">
        <v>1895</v>
      </c>
      <c r="P464" s="2" t="s">
        <v>1038</v>
      </c>
      <c r="Q464" s="23" t="s">
        <v>1914</v>
      </c>
      <c r="R464" s="23" t="s">
        <v>1361</v>
      </c>
      <c r="S464" s="22">
        <v>27</v>
      </c>
      <c r="T464" s="8" t="s">
        <v>1897</v>
      </c>
      <c r="U464" s="3">
        <v>37.90574</v>
      </c>
      <c r="V464" s="3">
        <v>-118.1709</v>
      </c>
      <c r="Y464" s="11">
        <v>23.3</v>
      </c>
      <c r="Z464" s="14" t="s">
        <v>1042</v>
      </c>
      <c r="AA464" s="14" t="s">
        <v>1054</v>
      </c>
      <c r="AB464" s="8" t="s">
        <v>1898</v>
      </c>
      <c r="AC464" s="14">
        <v>87</v>
      </c>
    </row>
    <row r="465" spans="2:29" ht="12.75">
      <c r="B465" s="34" t="s">
        <v>1030</v>
      </c>
      <c r="F465" s="21" t="s">
        <v>1915</v>
      </c>
      <c r="G465" s="21" t="s">
        <v>1916</v>
      </c>
      <c r="H465" s="14">
        <v>769</v>
      </c>
      <c r="I465" s="40" t="s">
        <v>1913</v>
      </c>
      <c r="J465" s="42">
        <v>371</v>
      </c>
      <c r="K465" s="1" t="s">
        <v>1087</v>
      </c>
      <c r="L465" s="2" t="s">
        <v>1917</v>
      </c>
      <c r="N465" s="2" t="s">
        <v>1894</v>
      </c>
      <c r="O465" s="4" t="s">
        <v>1918</v>
      </c>
      <c r="P465" s="2" t="s">
        <v>1038</v>
      </c>
      <c r="Q465" s="23" t="s">
        <v>1914</v>
      </c>
      <c r="R465" s="23" t="s">
        <v>1761</v>
      </c>
      <c r="S465" s="22">
        <v>5</v>
      </c>
      <c r="T465" s="1" t="s">
        <v>1041</v>
      </c>
      <c r="U465" s="3">
        <v>37.97575</v>
      </c>
      <c r="V465" s="3">
        <v>-117.9925</v>
      </c>
      <c r="Y465" s="48">
        <v>-8888</v>
      </c>
      <c r="Z465" s="14" t="s">
        <v>1734</v>
      </c>
      <c r="AB465" s="8" t="s">
        <v>1357</v>
      </c>
      <c r="AC465" s="14">
        <v>87</v>
      </c>
    </row>
    <row r="466" spans="2:29" ht="12.75">
      <c r="B466" s="34" t="s">
        <v>1030</v>
      </c>
      <c r="F466" s="21">
        <v>74765</v>
      </c>
      <c r="G466" s="21" t="s">
        <v>1046</v>
      </c>
      <c r="H466" s="14">
        <v>768</v>
      </c>
      <c r="I466" s="40" t="s">
        <v>1913</v>
      </c>
      <c r="J466" s="42">
        <v>370</v>
      </c>
      <c r="K466" s="1" t="s">
        <v>1087</v>
      </c>
      <c r="L466" s="2" t="s">
        <v>1099</v>
      </c>
      <c r="N466" s="2" t="s">
        <v>1894</v>
      </c>
      <c r="O466" s="4" t="s">
        <v>1930</v>
      </c>
      <c r="P466" s="2" t="s">
        <v>1038</v>
      </c>
      <c r="Q466" s="23" t="s">
        <v>1317</v>
      </c>
      <c r="R466" s="23" t="s">
        <v>1761</v>
      </c>
      <c r="S466" s="22">
        <v>28</v>
      </c>
      <c r="T466" s="8" t="s">
        <v>1931</v>
      </c>
      <c r="U466" s="3">
        <v>37.99307</v>
      </c>
      <c r="V466" s="3">
        <v>-117.9848</v>
      </c>
      <c r="Y466" s="11">
        <v>27.2</v>
      </c>
      <c r="Z466" s="14" t="s">
        <v>1042</v>
      </c>
      <c r="AA466" s="14" t="s">
        <v>1054</v>
      </c>
      <c r="AB466" s="8" t="s">
        <v>1235</v>
      </c>
      <c r="AC466" s="14">
        <v>87</v>
      </c>
    </row>
    <row r="467" spans="2:29" ht="12.75">
      <c r="B467" s="34" t="s">
        <v>1030</v>
      </c>
      <c r="F467" s="21">
        <v>74764</v>
      </c>
      <c r="G467" s="21">
        <v>71615</v>
      </c>
      <c r="H467" s="14">
        <v>337</v>
      </c>
      <c r="I467" s="40">
        <v>85</v>
      </c>
      <c r="J467" s="42">
        <v>377</v>
      </c>
      <c r="K467" s="1" t="s">
        <v>1087</v>
      </c>
      <c r="L467" s="2" t="s">
        <v>1932</v>
      </c>
      <c r="N467" s="2" t="s">
        <v>1894</v>
      </c>
      <c r="O467" s="4" t="s">
        <v>1933</v>
      </c>
      <c r="P467" s="2" t="s">
        <v>1038</v>
      </c>
      <c r="Q467" s="23" t="s">
        <v>1278</v>
      </c>
      <c r="R467" s="23" t="s">
        <v>1750</v>
      </c>
      <c r="S467" s="22">
        <v>25</v>
      </c>
      <c r="T467" s="8" t="s">
        <v>1170</v>
      </c>
      <c r="U467" s="3">
        <v>37.859694</v>
      </c>
      <c r="V467" s="3">
        <v>-117.9865</v>
      </c>
      <c r="Y467" s="11">
        <v>24</v>
      </c>
      <c r="Z467" s="14" t="s">
        <v>1042</v>
      </c>
      <c r="AA467" s="14" t="s">
        <v>1054</v>
      </c>
      <c r="AB467" s="8" t="s">
        <v>1898</v>
      </c>
      <c r="AC467" s="14">
        <v>87</v>
      </c>
    </row>
    <row r="468" spans="2:28" ht="12.75">
      <c r="B468" t="s">
        <v>1281</v>
      </c>
      <c r="F468" s="21" t="s">
        <v>1046</v>
      </c>
      <c r="G468" s="21" t="s">
        <v>1046</v>
      </c>
      <c r="H468" s="14" t="s">
        <v>1046</v>
      </c>
      <c r="I468" s="40">
        <v>85</v>
      </c>
      <c r="J468" s="42">
        <v>373</v>
      </c>
      <c r="K468" s="1" t="s">
        <v>1047</v>
      </c>
      <c r="L468" s="4" t="s">
        <v>1899</v>
      </c>
      <c r="M468" s="4"/>
      <c r="N468" s="2" t="s">
        <v>1894</v>
      </c>
      <c r="O468" s="4" t="s">
        <v>1895</v>
      </c>
      <c r="P468" s="2" t="s">
        <v>1038</v>
      </c>
      <c r="Q468" s="24" t="s">
        <v>1896</v>
      </c>
      <c r="R468" s="24" t="s">
        <v>1761</v>
      </c>
      <c r="S468" s="25" t="s">
        <v>1900</v>
      </c>
      <c r="T468" s="8" t="s">
        <v>1901</v>
      </c>
      <c r="U468" s="3">
        <v>37.92333</v>
      </c>
      <c r="V468" s="3">
        <v>-118.00583</v>
      </c>
      <c r="Y468" s="12">
        <f>25</f>
        <v>25</v>
      </c>
      <c r="AB468" s="8" t="s">
        <v>1898</v>
      </c>
    </row>
    <row r="469" spans="2:28" ht="12.75">
      <c r="B469" t="s">
        <v>1281</v>
      </c>
      <c r="F469" s="21" t="s">
        <v>1046</v>
      </c>
      <c r="G469" s="21" t="s">
        <v>1046</v>
      </c>
      <c r="H469" s="14" t="s">
        <v>1046</v>
      </c>
      <c r="I469" s="40">
        <v>85</v>
      </c>
      <c r="J469" s="42">
        <v>374</v>
      </c>
      <c r="K469" s="1" t="s">
        <v>1047</v>
      </c>
      <c r="L469" s="4" t="s">
        <v>1902</v>
      </c>
      <c r="M469" s="4"/>
      <c r="N469" s="2" t="s">
        <v>1894</v>
      </c>
      <c r="O469" s="4" t="s">
        <v>1903</v>
      </c>
      <c r="P469" s="2" t="s">
        <v>1038</v>
      </c>
      <c r="Q469" s="24" t="s">
        <v>1901</v>
      </c>
      <c r="R469" s="24" t="s">
        <v>1750</v>
      </c>
      <c r="S469" s="25" t="s">
        <v>1904</v>
      </c>
      <c r="T469" s="8" t="s">
        <v>1247</v>
      </c>
      <c r="U469" s="3">
        <v>37.841472</v>
      </c>
      <c r="V469" s="3">
        <v>-118.008527</v>
      </c>
      <c r="Y469" s="12">
        <f>23.3</f>
        <v>23.3</v>
      </c>
      <c r="AB469" s="8" t="s">
        <v>1898</v>
      </c>
    </row>
    <row r="470" spans="2:29" ht="12.75">
      <c r="B470" t="s">
        <v>1044</v>
      </c>
      <c r="F470" s="21" t="s">
        <v>1046</v>
      </c>
      <c r="G470" s="21">
        <v>71199</v>
      </c>
      <c r="H470" s="14" t="s">
        <v>1046</v>
      </c>
      <c r="I470" s="40">
        <v>85</v>
      </c>
      <c r="J470" s="42" t="s">
        <v>1046</v>
      </c>
      <c r="K470" s="1" t="s">
        <v>1047</v>
      </c>
      <c r="L470" s="4" t="s">
        <v>1919</v>
      </c>
      <c r="M470" s="4"/>
      <c r="N470" s="2" t="s">
        <v>1894</v>
      </c>
      <c r="O470" s="4" t="s">
        <v>1918</v>
      </c>
      <c r="P470" s="2" t="s">
        <v>1038</v>
      </c>
      <c r="Q470" s="23" t="s">
        <v>1914</v>
      </c>
      <c r="R470" s="23" t="s">
        <v>1761</v>
      </c>
      <c r="S470" s="22">
        <v>16</v>
      </c>
      <c r="U470" s="3">
        <v>37.9474</v>
      </c>
      <c r="V470" s="3">
        <v>-117.9783</v>
      </c>
      <c r="Y470" s="11">
        <v>25</v>
      </c>
      <c r="Z470" s="14" t="s">
        <v>1920</v>
      </c>
      <c r="AA470" s="14" t="s">
        <v>1054</v>
      </c>
      <c r="AB470" s="44" t="s">
        <v>1071</v>
      </c>
      <c r="AC470" s="14">
        <v>87</v>
      </c>
    </row>
    <row r="471" spans="2:29" ht="12.75">
      <c r="B471" t="s">
        <v>1044</v>
      </c>
      <c r="F471" s="21">
        <v>74768</v>
      </c>
      <c r="G471" s="21">
        <v>71613</v>
      </c>
      <c r="H471" s="14" t="s">
        <v>1046</v>
      </c>
      <c r="I471" s="40">
        <v>85</v>
      </c>
      <c r="J471" s="42" t="s">
        <v>1046</v>
      </c>
      <c r="K471" s="1" t="s">
        <v>1047</v>
      </c>
      <c r="L471" s="4" t="s">
        <v>1921</v>
      </c>
      <c r="M471" s="4"/>
      <c r="N471" s="2" t="s">
        <v>1894</v>
      </c>
      <c r="O471" s="4" t="s">
        <v>1911</v>
      </c>
      <c r="P471" s="2" t="s">
        <v>1038</v>
      </c>
      <c r="Q471" s="23" t="s">
        <v>1039</v>
      </c>
      <c r="R471" s="23" t="s">
        <v>1750</v>
      </c>
      <c r="S471" s="22">
        <v>9</v>
      </c>
      <c r="U471" s="3">
        <v>37.95127</v>
      </c>
      <c r="V471" s="3">
        <v>-118.0924</v>
      </c>
      <c r="Y471" s="11">
        <v>23.3</v>
      </c>
      <c r="Z471" s="14" t="s">
        <v>1922</v>
      </c>
      <c r="AA471" s="14" t="s">
        <v>1054</v>
      </c>
      <c r="AB471" s="45" t="s">
        <v>1008</v>
      </c>
      <c r="AC471" s="14">
        <v>87</v>
      </c>
    </row>
    <row r="472" spans="2:29" ht="12.75">
      <c r="B472" t="s">
        <v>1923</v>
      </c>
      <c r="F472" s="21">
        <v>74769</v>
      </c>
      <c r="G472" s="21">
        <v>71200</v>
      </c>
      <c r="H472" s="14" t="s">
        <v>1046</v>
      </c>
      <c r="I472" s="40">
        <v>85</v>
      </c>
      <c r="J472" s="42" t="s">
        <v>1046</v>
      </c>
      <c r="K472" s="1" t="s">
        <v>1047</v>
      </c>
      <c r="L472" s="4" t="s">
        <v>1925</v>
      </c>
      <c r="M472" s="4"/>
      <c r="N472" s="2" t="s">
        <v>1894</v>
      </c>
      <c r="O472" s="4" t="s">
        <v>1906</v>
      </c>
      <c r="P472" s="2" t="s">
        <v>1038</v>
      </c>
      <c r="Q472" s="23" t="s">
        <v>1039</v>
      </c>
      <c r="R472" s="23" t="s">
        <v>1761</v>
      </c>
      <c r="S472" s="22">
        <v>16</v>
      </c>
      <c r="U472" s="3">
        <v>37.735416</v>
      </c>
      <c r="V472" s="3">
        <v>-118.045111</v>
      </c>
      <c r="Y472" s="11">
        <v>25</v>
      </c>
      <c r="Z472" s="14" t="s">
        <v>1926</v>
      </c>
      <c r="AA472" s="14" t="s">
        <v>1054</v>
      </c>
      <c r="AB472" s="45" t="s">
        <v>1055</v>
      </c>
      <c r="AC472" s="14">
        <v>87</v>
      </c>
    </row>
    <row r="473" spans="2:29" ht="12.75">
      <c r="B473" t="s">
        <v>1927</v>
      </c>
      <c r="F473" s="21">
        <v>74771</v>
      </c>
      <c r="G473" s="21">
        <v>70368</v>
      </c>
      <c r="H473" s="14" t="s">
        <v>1046</v>
      </c>
      <c r="I473" s="40">
        <v>85</v>
      </c>
      <c r="J473" s="42" t="s">
        <v>1046</v>
      </c>
      <c r="K473" s="1" t="s">
        <v>1047</v>
      </c>
      <c r="L473" s="4" t="s">
        <v>1928</v>
      </c>
      <c r="M473" s="4"/>
      <c r="N473" s="2" t="s">
        <v>1894</v>
      </c>
      <c r="O473" s="4" t="s">
        <v>1911</v>
      </c>
      <c r="P473" s="2" t="s">
        <v>1038</v>
      </c>
      <c r="Q473" s="23" t="s">
        <v>1039</v>
      </c>
      <c r="R473" s="23" t="s">
        <v>1761</v>
      </c>
      <c r="S473" s="22">
        <v>19</v>
      </c>
      <c r="U473" s="3">
        <v>37.84363</v>
      </c>
      <c r="V473" s="3">
        <v>-118.0162</v>
      </c>
      <c r="Y473" s="11">
        <v>25</v>
      </c>
      <c r="Z473" s="18" t="s">
        <v>1632</v>
      </c>
      <c r="AA473" s="14" t="s">
        <v>1054</v>
      </c>
      <c r="AB473" s="45" t="s">
        <v>1055</v>
      </c>
      <c r="AC473" s="14">
        <v>87</v>
      </c>
    </row>
    <row r="474" spans="2:29" ht="12.75">
      <c r="B474" t="s">
        <v>1044</v>
      </c>
      <c r="F474" s="21">
        <v>74770</v>
      </c>
      <c r="G474" s="21">
        <v>71614</v>
      </c>
      <c r="H474" s="14" t="s">
        <v>1046</v>
      </c>
      <c r="I474" s="40">
        <v>85</v>
      </c>
      <c r="J474" s="42" t="s">
        <v>1046</v>
      </c>
      <c r="K474" s="1" t="s">
        <v>1047</v>
      </c>
      <c r="L474" s="4" t="s">
        <v>1929</v>
      </c>
      <c r="M474" s="4"/>
      <c r="N474" s="2" t="s">
        <v>1894</v>
      </c>
      <c r="O474" s="4" t="s">
        <v>1906</v>
      </c>
      <c r="P474" s="2" t="s">
        <v>1038</v>
      </c>
      <c r="Q474" s="23" t="s">
        <v>1039</v>
      </c>
      <c r="R474" s="23" t="s">
        <v>1761</v>
      </c>
      <c r="S474" s="22">
        <v>20</v>
      </c>
      <c r="U474" s="3">
        <v>37.863</v>
      </c>
      <c r="V474" s="3">
        <v>-118.100805</v>
      </c>
      <c r="Y474" s="11">
        <v>25</v>
      </c>
      <c r="Z474" s="14" t="s">
        <v>1922</v>
      </c>
      <c r="AA474" s="14" t="s">
        <v>1054</v>
      </c>
      <c r="AB474" s="45" t="s">
        <v>1055</v>
      </c>
      <c r="AC474" s="14">
        <v>87</v>
      </c>
    </row>
    <row r="475" spans="2:29" ht="12.75">
      <c r="B475" t="s">
        <v>1044</v>
      </c>
      <c r="F475" s="21" t="s">
        <v>1046</v>
      </c>
      <c r="G475" s="21" t="s">
        <v>1046</v>
      </c>
      <c r="H475" s="14">
        <v>859</v>
      </c>
      <c r="I475" s="40">
        <v>268</v>
      </c>
      <c r="J475" s="42">
        <v>98.2</v>
      </c>
      <c r="K475" s="1" t="s">
        <v>1087</v>
      </c>
      <c r="L475" s="2" t="s">
        <v>1934</v>
      </c>
      <c r="N475" s="2" t="s">
        <v>1935</v>
      </c>
      <c r="O475" s="4" t="s">
        <v>1936</v>
      </c>
      <c r="P475" s="2" t="s">
        <v>1384</v>
      </c>
      <c r="Q475" s="21" t="s">
        <v>1608</v>
      </c>
      <c r="R475" s="21" t="s">
        <v>1285</v>
      </c>
      <c r="S475" s="22">
        <v>19</v>
      </c>
      <c r="T475"/>
      <c r="U475" s="3">
        <v>40.1024</v>
      </c>
      <c r="V475" s="3">
        <v>-119.8836</v>
      </c>
      <c r="Y475" s="12">
        <v>21</v>
      </c>
      <c r="Z475" s="14" t="s">
        <v>1042</v>
      </c>
      <c r="AA475" s="14" t="s">
        <v>1054</v>
      </c>
      <c r="AB475" s="8" t="s">
        <v>1937</v>
      </c>
      <c r="AC475" s="14">
        <v>81</v>
      </c>
    </row>
    <row r="476" spans="2:29" ht="12.75">
      <c r="B476" s="34" t="s">
        <v>1030</v>
      </c>
      <c r="F476" s="21">
        <v>74455</v>
      </c>
      <c r="G476" s="21" t="s">
        <v>1046</v>
      </c>
      <c r="H476" s="14">
        <v>859</v>
      </c>
      <c r="I476" s="40" t="s">
        <v>1938</v>
      </c>
      <c r="J476" s="42">
        <v>98.1</v>
      </c>
      <c r="K476" s="1" t="s">
        <v>1087</v>
      </c>
      <c r="L476" s="2" t="s">
        <v>1939</v>
      </c>
      <c r="N476" s="2" t="s">
        <v>1935</v>
      </c>
      <c r="O476" s="4" t="s">
        <v>1936</v>
      </c>
      <c r="P476" s="2" t="s">
        <v>1384</v>
      </c>
      <c r="Q476" s="23" t="s">
        <v>1608</v>
      </c>
      <c r="R476" s="23" t="s">
        <v>1285</v>
      </c>
      <c r="S476" s="22">
        <v>19</v>
      </c>
      <c r="T476" s="8" t="s">
        <v>1897</v>
      </c>
      <c r="U476" s="3">
        <v>40.10244</v>
      </c>
      <c r="V476" s="3">
        <v>-119.8841</v>
      </c>
      <c r="Y476" s="11">
        <v>23</v>
      </c>
      <c r="Z476" s="14" t="s">
        <v>1042</v>
      </c>
      <c r="AA476" s="14" t="s">
        <v>1054</v>
      </c>
      <c r="AB476" s="8" t="s">
        <v>1940</v>
      </c>
      <c r="AC476" s="14">
        <v>81</v>
      </c>
    </row>
    <row r="477" spans="2:29" ht="12.75">
      <c r="B477" s="34" t="s">
        <v>1030</v>
      </c>
      <c r="F477" s="21" t="s">
        <v>1046</v>
      </c>
      <c r="G477" s="21" t="s">
        <v>1046</v>
      </c>
      <c r="H477" s="14">
        <v>1044</v>
      </c>
      <c r="I477" s="40" t="s">
        <v>1941</v>
      </c>
      <c r="J477" s="42" t="s">
        <v>1046</v>
      </c>
      <c r="K477" s="1" t="s">
        <v>1087</v>
      </c>
      <c r="L477" s="2" t="s">
        <v>1942</v>
      </c>
      <c r="N477" s="2" t="s">
        <v>1943</v>
      </c>
      <c r="O477" s="4" t="s">
        <v>1942</v>
      </c>
      <c r="P477" s="2" t="s">
        <v>1070</v>
      </c>
      <c r="Q477" s="23" t="s">
        <v>1691</v>
      </c>
      <c r="R477" s="23" t="s">
        <v>1060</v>
      </c>
      <c r="S477" s="22">
        <v>7</v>
      </c>
      <c r="U477" s="3">
        <v>38.80949</v>
      </c>
      <c r="V477" s="3">
        <v>-116.3968</v>
      </c>
      <c r="Y477" s="48">
        <v>-8888</v>
      </c>
      <c r="Z477" s="14" t="s">
        <v>1944</v>
      </c>
      <c r="AA477" s="14" t="s">
        <v>1106</v>
      </c>
      <c r="AB477" s="8" t="s">
        <v>1125</v>
      </c>
      <c r="AC477" s="14">
        <v>68</v>
      </c>
    </row>
    <row r="478" spans="2:29" ht="12.75">
      <c r="B478" s="34" t="s">
        <v>1030</v>
      </c>
      <c r="F478" s="21" t="s">
        <v>1046</v>
      </c>
      <c r="G478" s="21" t="s">
        <v>1945</v>
      </c>
      <c r="H478" s="14">
        <v>571</v>
      </c>
      <c r="I478" s="40" t="s">
        <v>1946</v>
      </c>
      <c r="J478" s="42">
        <v>38</v>
      </c>
      <c r="K478" s="1" t="s">
        <v>1087</v>
      </c>
      <c r="L478" s="2" t="s">
        <v>1947</v>
      </c>
      <c r="N478" s="2" t="s">
        <v>1948</v>
      </c>
      <c r="O478" s="4" t="s">
        <v>1949</v>
      </c>
      <c r="P478" s="2" t="s">
        <v>1344</v>
      </c>
      <c r="Q478" s="23" t="s">
        <v>1950</v>
      </c>
      <c r="R478" s="23" t="s">
        <v>1951</v>
      </c>
      <c r="S478" s="22">
        <v>21</v>
      </c>
      <c r="T478" s="8" t="s">
        <v>1952</v>
      </c>
      <c r="U478" s="3">
        <v>41.76313</v>
      </c>
      <c r="V478" s="3">
        <v>-118.2792</v>
      </c>
      <c r="Y478" s="12">
        <f>27</f>
        <v>27</v>
      </c>
      <c r="Z478" s="14" t="s">
        <v>1042</v>
      </c>
      <c r="AB478" s="8" t="s">
        <v>1420</v>
      </c>
      <c r="AC478" s="14">
        <v>90</v>
      </c>
    </row>
    <row r="479" spans="2:29" ht="12.75">
      <c r="B479" t="s">
        <v>1044</v>
      </c>
      <c r="C479" s="4" t="s">
        <v>1045</v>
      </c>
      <c r="D479" s="4"/>
      <c r="F479" s="27">
        <v>74734</v>
      </c>
      <c r="G479" s="21" t="s">
        <v>1953</v>
      </c>
      <c r="H479" s="14" t="s">
        <v>1046</v>
      </c>
      <c r="I479" s="40">
        <v>114</v>
      </c>
      <c r="J479" s="42">
        <v>38</v>
      </c>
      <c r="K479" s="1" t="s">
        <v>1047</v>
      </c>
      <c r="L479" s="6" t="s">
        <v>1048</v>
      </c>
      <c r="N479" s="2" t="s">
        <v>1948</v>
      </c>
      <c r="O479" s="28" t="s">
        <v>1949</v>
      </c>
      <c r="P479" s="2" t="s">
        <v>1344</v>
      </c>
      <c r="Q479" s="26" t="s">
        <v>1950</v>
      </c>
      <c r="R479" s="26" t="s">
        <v>1951</v>
      </c>
      <c r="S479" s="27">
        <v>22</v>
      </c>
      <c r="T479"/>
      <c r="U479" s="7">
        <v>41.76109</v>
      </c>
      <c r="V479" s="7">
        <v>-118.2531</v>
      </c>
      <c r="W479" s="7"/>
      <c r="X479" s="7"/>
      <c r="Y479" s="13">
        <v>24.4</v>
      </c>
      <c r="AA479" s="32"/>
      <c r="AB479" s="45" t="s">
        <v>1055</v>
      </c>
      <c r="AC479" s="14">
        <v>90</v>
      </c>
    </row>
    <row r="480" spans="2:28" ht="12.75">
      <c r="B480" t="s">
        <v>1281</v>
      </c>
      <c r="F480" s="21" t="s">
        <v>1046</v>
      </c>
      <c r="G480" s="21" t="s">
        <v>1046</v>
      </c>
      <c r="H480" s="14" t="s">
        <v>1046</v>
      </c>
      <c r="I480" s="40" t="s">
        <v>1046</v>
      </c>
      <c r="J480" s="42">
        <v>358</v>
      </c>
      <c r="K480" s="1" t="s">
        <v>1087</v>
      </c>
      <c r="L480" s="2" t="s">
        <v>1954</v>
      </c>
      <c r="N480" s="2" t="s">
        <v>1955</v>
      </c>
      <c r="O480" s="4" t="s">
        <v>1463</v>
      </c>
      <c r="P480" s="2" t="s">
        <v>1070</v>
      </c>
      <c r="Q480" s="24" t="s">
        <v>1201</v>
      </c>
      <c r="R480" s="24" t="s">
        <v>1465</v>
      </c>
      <c r="S480" s="25" t="s">
        <v>1603</v>
      </c>
      <c r="T480" s="8" t="s">
        <v>1956</v>
      </c>
      <c r="U480" s="3">
        <v>38.42139</v>
      </c>
      <c r="V480" s="3">
        <v>-115.02222</v>
      </c>
      <c r="Y480" s="12">
        <v>22.8</v>
      </c>
      <c r="AB480" s="8" t="s">
        <v>1063</v>
      </c>
    </row>
    <row r="481" spans="2:29" ht="12.75">
      <c r="B481" t="s">
        <v>1044</v>
      </c>
      <c r="F481" s="21">
        <v>74658</v>
      </c>
      <c r="G481" s="21">
        <v>71581</v>
      </c>
      <c r="H481" s="14" t="s">
        <v>1046</v>
      </c>
      <c r="I481" s="40">
        <v>167</v>
      </c>
      <c r="J481" s="42">
        <v>399</v>
      </c>
      <c r="K481" s="1" t="s">
        <v>1087</v>
      </c>
      <c r="L481" s="2" t="s">
        <v>1957</v>
      </c>
      <c r="N481" s="2" t="s">
        <v>1958</v>
      </c>
      <c r="O481" s="4" t="s">
        <v>1959</v>
      </c>
      <c r="P481" s="2" t="s">
        <v>1184</v>
      </c>
      <c r="Q481" s="24" t="s">
        <v>1896</v>
      </c>
      <c r="R481" s="24" t="s">
        <v>1960</v>
      </c>
      <c r="S481" s="25" t="s">
        <v>1421</v>
      </c>
      <c r="T481" s="8" t="s">
        <v>1527</v>
      </c>
      <c r="U481" s="3">
        <v>37.89611</v>
      </c>
      <c r="V481" s="3">
        <v>-114.22583</v>
      </c>
      <c r="Y481" s="12">
        <v>25</v>
      </c>
      <c r="Z481" s="14" t="s">
        <v>1479</v>
      </c>
      <c r="AA481" s="14" t="s">
        <v>1054</v>
      </c>
      <c r="AB481" s="8" t="s">
        <v>1063</v>
      </c>
      <c r="AC481" s="14">
        <v>72</v>
      </c>
    </row>
    <row r="482" spans="2:29" ht="12.75">
      <c r="B482" t="s">
        <v>1044</v>
      </c>
      <c r="C482" t="s">
        <v>1961</v>
      </c>
      <c r="F482" s="39" t="s">
        <v>1962</v>
      </c>
      <c r="G482" s="21" t="s">
        <v>1963</v>
      </c>
      <c r="H482" s="14" t="s">
        <v>1046</v>
      </c>
      <c r="I482" s="40">
        <v>133</v>
      </c>
      <c r="J482" s="42">
        <v>48</v>
      </c>
      <c r="K482" s="1" t="s">
        <v>1057</v>
      </c>
      <c r="L482" s="4" t="s">
        <v>1964</v>
      </c>
      <c r="M482" s="4" t="s">
        <v>1058</v>
      </c>
      <c r="N482" s="2" t="s">
        <v>1964</v>
      </c>
      <c r="O482" s="4" t="s">
        <v>1965</v>
      </c>
      <c r="P482" s="2" t="s">
        <v>1344</v>
      </c>
      <c r="Q482" s="24" t="s">
        <v>1793</v>
      </c>
      <c r="R482" s="24" t="s">
        <v>1669</v>
      </c>
      <c r="S482" s="25" t="s">
        <v>1393</v>
      </c>
      <c r="T482" s="8" t="s">
        <v>1966</v>
      </c>
      <c r="U482" s="3">
        <v>41.10472</v>
      </c>
      <c r="V482" s="3">
        <v>-117.57389</v>
      </c>
      <c r="Y482" s="12">
        <v>69</v>
      </c>
      <c r="Z482" s="14" t="s">
        <v>1042</v>
      </c>
      <c r="AA482" s="14" t="s">
        <v>1054</v>
      </c>
      <c r="AB482" s="8" t="s">
        <v>1063</v>
      </c>
      <c r="AC482" s="14">
        <v>83</v>
      </c>
    </row>
    <row r="483" spans="2:30" ht="12.75">
      <c r="B483" s="34" t="s">
        <v>1030</v>
      </c>
      <c r="F483" s="21">
        <v>74051</v>
      </c>
      <c r="G483" s="21">
        <v>71210</v>
      </c>
      <c r="H483" s="14">
        <v>509</v>
      </c>
      <c r="I483" s="40" t="s">
        <v>1967</v>
      </c>
      <c r="J483" s="42">
        <v>115</v>
      </c>
      <c r="K483" s="1" t="s">
        <v>1034</v>
      </c>
      <c r="L483" s="2" t="s">
        <v>1968</v>
      </c>
      <c r="N483" s="2" t="s">
        <v>1969</v>
      </c>
      <c r="O483" s="4" t="s">
        <v>1970</v>
      </c>
      <c r="P483" s="2" t="s">
        <v>1384</v>
      </c>
      <c r="Q483" s="23" t="s">
        <v>1419</v>
      </c>
      <c r="R483" s="23" t="s">
        <v>1154</v>
      </c>
      <c r="S483" s="22">
        <v>1</v>
      </c>
      <c r="U483" s="3">
        <v>40.8628</v>
      </c>
      <c r="V483" s="3">
        <v>-119.3177</v>
      </c>
      <c r="Y483" s="12">
        <v>94</v>
      </c>
      <c r="Z483" s="14" t="s">
        <v>1971</v>
      </c>
      <c r="AB483" s="8" t="s">
        <v>1063</v>
      </c>
      <c r="AC483" s="14">
        <v>80</v>
      </c>
      <c r="AD483" t="s">
        <v>1972</v>
      </c>
    </row>
    <row r="484" spans="2:29" ht="12.75">
      <c r="B484" s="34" t="s">
        <v>1030</v>
      </c>
      <c r="F484" s="42" t="s">
        <v>1046</v>
      </c>
      <c r="G484" s="42" t="s">
        <v>1046</v>
      </c>
      <c r="H484" s="14">
        <v>510</v>
      </c>
      <c r="I484" s="40" t="s">
        <v>1967</v>
      </c>
      <c r="J484" s="42" t="s">
        <v>1046</v>
      </c>
      <c r="K484" s="1" t="s">
        <v>1034</v>
      </c>
      <c r="L484" s="2" t="s">
        <v>1099</v>
      </c>
      <c r="N484" s="2" t="s">
        <v>1969</v>
      </c>
      <c r="O484" s="4" t="s">
        <v>1970</v>
      </c>
      <c r="P484" s="2" t="s">
        <v>1384</v>
      </c>
      <c r="Q484" s="23" t="s">
        <v>1419</v>
      </c>
      <c r="R484" s="23" t="s">
        <v>1154</v>
      </c>
      <c r="S484" s="22">
        <v>1</v>
      </c>
      <c r="U484" s="3">
        <v>40.86167</v>
      </c>
      <c r="V484" s="3">
        <v>-119.3247</v>
      </c>
      <c r="Y484" s="48">
        <v>-9999</v>
      </c>
      <c r="Z484" s="14" t="s">
        <v>1971</v>
      </c>
      <c r="AB484" s="44" t="s">
        <v>1071</v>
      </c>
      <c r="AC484" s="14">
        <v>80</v>
      </c>
    </row>
    <row r="485" spans="2:29" ht="12.75">
      <c r="B485" s="34" t="s">
        <v>1030</v>
      </c>
      <c r="F485" s="42" t="s">
        <v>1046</v>
      </c>
      <c r="G485" s="42" t="s">
        <v>1046</v>
      </c>
      <c r="H485" s="14">
        <v>511</v>
      </c>
      <c r="I485" s="40" t="s">
        <v>1967</v>
      </c>
      <c r="J485" s="42" t="s">
        <v>1046</v>
      </c>
      <c r="K485" s="1" t="s">
        <v>1034</v>
      </c>
      <c r="L485" s="2" t="s">
        <v>1099</v>
      </c>
      <c r="N485" s="2" t="s">
        <v>1969</v>
      </c>
      <c r="O485" s="4" t="s">
        <v>1970</v>
      </c>
      <c r="P485" s="2" t="s">
        <v>1384</v>
      </c>
      <c r="Q485" s="23" t="s">
        <v>1419</v>
      </c>
      <c r="R485" s="23" t="s">
        <v>1154</v>
      </c>
      <c r="S485" s="22">
        <v>1</v>
      </c>
      <c r="U485" s="3">
        <v>40.86154</v>
      </c>
      <c r="V485" s="3">
        <v>-119.3235</v>
      </c>
      <c r="Y485" s="48">
        <v>-9999</v>
      </c>
      <c r="Z485" s="14" t="s">
        <v>1971</v>
      </c>
      <c r="AB485" s="44" t="s">
        <v>1071</v>
      </c>
      <c r="AC485" s="14">
        <v>80</v>
      </c>
    </row>
    <row r="486" spans="2:29" ht="12.75">
      <c r="B486" s="34" t="s">
        <v>1030</v>
      </c>
      <c r="F486" s="42" t="s">
        <v>1046</v>
      </c>
      <c r="G486" s="42" t="s">
        <v>1046</v>
      </c>
      <c r="H486" s="14">
        <v>512</v>
      </c>
      <c r="I486" s="40" t="s">
        <v>1967</v>
      </c>
      <c r="J486" s="42" t="s">
        <v>1046</v>
      </c>
      <c r="K486" s="1" t="s">
        <v>1034</v>
      </c>
      <c r="L486" s="2" t="s">
        <v>1099</v>
      </c>
      <c r="N486" s="2" t="s">
        <v>1969</v>
      </c>
      <c r="O486" s="4" t="s">
        <v>1970</v>
      </c>
      <c r="P486" s="2" t="s">
        <v>1384</v>
      </c>
      <c r="Q486" s="23" t="s">
        <v>1419</v>
      </c>
      <c r="R486" s="23" t="s">
        <v>1154</v>
      </c>
      <c r="S486" s="22">
        <v>1</v>
      </c>
      <c r="U486" s="3">
        <v>40.86139</v>
      </c>
      <c r="V486" s="3">
        <v>-119.3247</v>
      </c>
      <c r="Y486" s="48">
        <v>-9999</v>
      </c>
      <c r="Z486" s="14" t="s">
        <v>1971</v>
      </c>
      <c r="AB486" s="44" t="s">
        <v>1071</v>
      </c>
      <c r="AC486" s="14">
        <v>80</v>
      </c>
    </row>
    <row r="487" spans="2:29" ht="12.75">
      <c r="B487" s="34" t="s">
        <v>1030</v>
      </c>
      <c r="F487" s="42" t="s">
        <v>1046</v>
      </c>
      <c r="G487" s="42" t="s">
        <v>1046</v>
      </c>
      <c r="H487" s="14">
        <v>513</v>
      </c>
      <c r="I487" s="40" t="s">
        <v>1967</v>
      </c>
      <c r="J487" s="42" t="s">
        <v>1046</v>
      </c>
      <c r="K487" s="1" t="s">
        <v>1034</v>
      </c>
      <c r="L487" s="2" t="s">
        <v>1099</v>
      </c>
      <c r="N487" s="2" t="s">
        <v>1969</v>
      </c>
      <c r="O487" s="4" t="s">
        <v>1970</v>
      </c>
      <c r="P487" s="2" t="s">
        <v>1384</v>
      </c>
      <c r="Q487" s="23" t="s">
        <v>1419</v>
      </c>
      <c r="R487" s="23" t="s">
        <v>1154</v>
      </c>
      <c r="S487" s="22">
        <v>1</v>
      </c>
      <c r="U487" s="3">
        <v>40.86123</v>
      </c>
      <c r="V487" s="3">
        <v>-119.3262</v>
      </c>
      <c r="Y487" s="48">
        <v>-9999</v>
      </c>
      <c r="Z487" s="14" t="s">
        <v>1971</v>
      </c>
      <c r="AB487" s="44" t="s">
        <v>1071</v>
      </c>
      <c r="AC487" s="14">
        <v>80</v>
      </c>
    </row>
    <row r="488" spans="2:29" ht="12.75">
      <c r="B488" s="34" t="s">
        <v>1030</v>
      </c>
      <c r="F488" s="42" t="s">
        <v>1046</v>
      </c>
      <c r="G488" s="42" t="s">
        <v>1046</v>
      </c>
      <c r="H488" s="14">
        <v>514</v>
      </c>
      <c r="I488" s="40" t="s">
        <v>1967</v>
      </c>
      <c r="J488" s="42" t="s">
        <v>1046</v>
      </c>
      <c r="K488" s="1" t="s">
        <v>1034</v>
      </c>
      <c r="L488" s="2" t="s">
        <v>1099</v>
      </c>
      <c r="N488" s="2" t="s">
        <v>1969</v>
      </c>
      <c r="O488" s="4" t="s">
        <v>1970</v>
      </c>
      <c r="P488" s="2" t="s">
        <v>1384</v>
      </c>
      <c r="Q488" s="23" t="s">
        <v>1419</v>
      </c>
      <c r="R488" s="23" t="s">
        <v>1154</v>
      </c>
      <c r="S488" s="22">
        <v>1</v>
      </c>
      <c r="U488" s="3">
        <v>40.86103</v>
      </c>
      <c r="V488" s="3">
        <v>-119.3257</v>
      </c>
      <c r="Y488" s="48">
        <v>-9999</v>
      </c>
      <c r="Z488" s="14" t="s">
        <v>1971</v>
      </c>
      <c r="AB488" s="44" t="s">
        <v>1071</v>
      </c>
      <c r="AC488" s="14">
        <v>80</v>
      </c>
    </row>
    <row r="489" spans="2:29" ht="12.75">
      <c r="B489" s="34" t="s">
        <v>1030</v>
      </c>
      <c r="F489" s="42" t="s">
        <v>1046</v>
      </c>
      <c r="G489" s="42" t="s">
        <v>1046</v>
      </c>
      <c r="H489" s="14">
        <v>515</v>
      </c>
      <c r="I489" s="40" t="s">
        <v>1967</v>
      </c>
      <c r="J489" s="42" t="s">
        <v>1046</v>
      </c>
      <c r="K489" s="1" t="s">
        <v>1034</v>
      </c>
      <c r="L489" s="2" t="s">
        <v>1099</v>
      </c>
      <c r="N489" s="2" t="s">
        <v>1969</v>
      </c>
      <c r="O489" s="4" t="s">
        <v>1970</v>
      </c>
      <c r="P489" s="2" t="s">
        <v>1384</v>
      </c>
      <c r="Q489" s="23" t="s">
        <v>1419</v>
      </c>
      <c r="R489" s="23" t="s">
        <v>1154</v>
      </c>
      <c r="S489" s="22">
        <v>1</v>
      </c>
      <c r="U489" s="3">
        <v>40.8609</v>
      </c>
      <c r="V489" s="3">
        <v>-119.3254</v>
      </c>
      <c r="Y489" s="48">
        <v>-9999</v>
      </c>
      <c r="Z489" s="14" t="s">
        <v>1971</v>
      </c>
      <c r="AB489" s="44" t="s">
        <v>1071</v>
      </c>
      <c r="AC489" s="14">
        <v>80</v>
      </c>
    </row>
    <row r="490" spans="2:29" ht="12.75">
      <c r="B490" s="34" t="s">
        <v>1030</v>
      </c>
      <c r="F490" s="42" t="s">
        <v>1046</v>
      </c>
      <c r="G490" s="42" t="s">
        <v>1046</v>
      </c>
      <c r="H490" s="14">
        <v>516</v>
      </c>
      <c r="I490" s="40" t="s">
        <v>1967</v>
      </c>
      <c r="J490" s="42" t="s">
        <v>1046</v>
      </c>
      <c r="K490" s="1" t="s">
        <v>1034</v>
      </c>
      <c r="L490" s="2" t="s">
        <v>1099</v>
      </c>
      <c r="N490" s="2" t="s">
        <v>1969</v>
      </c>
      <c r="O490" s="4" t="s">
        <v>1970</v>
      </c>
      <c r="P490" s="2" t="s">
        <v>1384</v>
      </c>
      <c r="Q490" s="23" t="s">
        <v>1419</v>
      </c>
      <c r="R490" s="23" t="s">
        <v>1154</v>
      </c>
      <c r="S490" s="22">
        <v>1</v>
      </c>
      <c r="U490" s="3">
        <v>40.86054</v>
      </c>
      <c r="V490" s="3">
        <v>-119.3258</v>
      </c>
      <c r="Y490" s="48">
        <v>-9999</v>
      </c>
      <c r="Z490" s="14" t="s">
        <v>1971</v>
      </c>
      <c r="AB490" s="44" t="s">
        <v>1071</v>
      </c>
      <c r="AC490" s="14">
        <v>80</v>
      </c>
    </row>
    <row r="491" spans="2:29" ht="12.75">
      <c r="B491" s="34" t="s">
        <v>1030</v>
      </c>
      <c r="F491" s="42" t="s">
        <v>1046</v>
      </c>
      <c r="G491" s="42" t="s">
        <v>1046</v>
      </c>
      <c r="H491" s="14">
        <v>517</v>
      </c>
      <c r="I491" s="40" t="s">
        <v>1967</v>
      </c>
      <c r="J491" s="42" t="s">
        <v>1046</v>
      </c>
      <c r="K491" s="1" t="s">
        <v>1034</v>
      </c>
      <c r="L491" s="2" t="s">
        <v>1099</v>
      </c>
      <c r="N491" s="2" t="s">
        <v>1969</v>
      </c>
      <c r="O491" s="4" t="s">
        <v>1970</v>
      </c>
      <c r="P491" s="2" t="s">
        <v>1384</v>
      </c>
      <c r="Q491" s="23" t="s">
        <v>1419</v>
      </c>
      <c r="R491" s="23" t="s">
        <v>1154</v>
      </c>
      <c r="S491" s="22">
        <v>1</v>
      </c>
      <c r="U491" s="3">
        <v>40.86116</v>
      </c>
      <c r="V491" s="3">
        <v>-119.3248</v>
      </c>
      <c r="Y491" s="48">
        <v>-9999</v>
      </c>
      <c r="Z491" s="14" t="s">
        <v>1971</v>
      </c>
      <c r="AB491" s="44" t="s">
        <v>1071</v>
      </c>
      <c r="AC491" s="14">
        <v>80</v>
      </c>
    </row>
    <row r="492" spans="2:29" ht="12.75">
      <c r="B492" s="34" t="s">
        <v>1030</v>
      </c>
      <c r="F492" s="42" t="s">
        <v>1046</v>
      </c>
      <c r="G492" s="42" t="s">
        <v>1046</v>
      </c>
      <c r="H492" s="14">
        <v>518</v>
      </c>
      <c r="I492" s="40" t="s">
        <v>1967</v>
      </c>
      <c r="J492" s="42" t="s">
        <v>1046</v>
      </c>
      <c r="K492" s="1" t="s">
        <v>1034</v>
      </c>
      <c r="L492" s="2" t="s">
        <v>1099</v>
      </c>
      <c r="N492" s="2" t="s">
        <v>1969</v>
      </c>
      <c r="O492" s="4" t="s">
        <v>1970</v>
      </c>
      <c r="P492" s="2" t="s">
        <v>1384</v>
      </c>
      <c r="Q492" s="23" t="s">
        <v>1419</v>
      </c>
      <c r="R492" s="23" t="s">
        <v>1154</v>
      </c>
      <c r="S492" s="22">
        <v>1</v>
      </c>
      <c r="U492" s="3">
        <v>40.86099</v>
      </c>
      <c r="V492" s="3">
        <v>-119.3247</v>
      </c>
      <c r="Y492" s="48">
        <v>-9999</v>
      </c>
      <c r="Z492" s="14" t="s">
        <v>1971</v>
      </c>
      <c r="AB492" s="44" t="s">
        <v>1071</v>
      </c>
      <c r="AC492" s="14">
        <v>80</v>
      </c>
    </row>
    <row r="493" spans="2:29" ht="12.75">
      <c r="B493" s="34" t="s">
        <v>1030</v>
      </c>
      <c r="F493" s="42" t="s">
        <v>1046</v>
      </c>
      <c r="G493" s="42" t="s">
        <v>1046</v>
      </c>
      <c r="H493" s="14">
        <v>519</v>
      </c>
      <c r="I493" s="40" t="s">
        <v>1967</v>
      </c>
      <c r="J493" s="42" t="s">
        <v>1046</v>
      </c>
      <c r="K493" s="1" t="s">
        <v>1034</v>
      </c>
      <c r="L493" s="2" t="s">
        <v>1099</v>
      </c>
      <c r="N493" s="2" t="s">
        <v>1969</v>
      </c>
      <c r="O493" s="4" t="s">
        <v>1970</v>
      </c>
      <c r="P493" s="2" t="s">
        <v>1384</v>
      </c>
      <c r="Q493" s="23" t="s">
        <v>1419</v>
      </c>
      <c r="R493" s="23" t="s">
        <v>1154</v>
      </c>
      <c r="S493" s="22">
        <v>1</v>
      </c>
      <c r="U493" s="3">
        <v>40.86071</v>
      </c>
      <c r="V493" s="3">
        <v>-119.3233</v>
      </c>
      <c r="Y493" s="48">
        <v>-9999</v>
      </c>
      <c r="Z493" s="14" t="s">
        <v>1971</v>
      </c>
      <c r="AB493" s="44" t="s">
        <v>1071</v>
      </c>
      <c r="AC493" s="14">
        <v>80</v>
      </c>
    </row>
    <row r="494" spans="2:29" ht="12.75">
      <c r="B494" s="34" t="s">
        <v>1030</v>
      </c>
      <c r="F494" s="42" t="s">
        <v>1046</v>
      </c>
      <c r="G494" s="42" t="s">
        <v>1046</v>
      </c>
      <c r="H494" s="14">
        <v>520</v>
      </c>
      <c r="I494" s="40" t="s">
        <v>1967</v>
      </c>
      <c r="J494" s="42" t="s">
        <v>1046</v>
      </c>
      <c r="K494" s="1" t="s">
        <v>1034</v>
      </c>
      <c r="L494" s="2" t="s">
        <v>1099</v>
      </c>
      <c r="N494" s="2" t="s">
        <v>1969</v>
      </c>
      <c r="O494" s="4" t="s">
        <v>1970</v>
      </c>
      <c r="P494" s="2" t="s">
        <v>1384</v>
      </c>
      <c r="Q494" s="23" t="s">
        <v>1419</v>
      </c>
      <c r="R494" s="23" t="s">
        <v>1154</v>
      </c>
      <c r="S494" s="22">
        <v>1</v>
      </c>
      <c r="U494" s="3">
        <v>40.86067</v>
      </c>
      <c r="V494" s="3">
        <v>-119.324</v>
      </c>
      <c r="Y494" s="48">
        <v>-9999</v>
      </c>
      <c r="Z494" s="14" t="s">
        <v>1971</v>
      </c>
      <c r="AB494" s="44" t="s">
        <v>1071</v>
      </c>
      <c r="AC494" s="14">
        <v>80</v>
      </c>
    </row>
    <row r="495" spans="2:29" ht="12.75">
      <c r="B495" s="34" t="s">
        <v>1030</v>
      </c>
      <c r="F495" s="42" t="s">
        <v>1046</v>
      </c>
      <c r="G495" s="42" t="s">
        <v>1046</v>
      </c>
      <c r="H495" s="14">
        <v>521</v>
      </c>
      <c r="I495" s="40" t="s">
        <v>1967</v>
      </c>
      <c r="J495" s="42" t="s">
        <v>1046</v>
      </c>
      <c r="K495" s="1" t="s">
        <v>1034</v>
      </c>
      <c r="L495" s="2" t="s">
        <v>1099</v>
      </c>
      <c r="N495" s="2" t="s">
        <v>1969</v>
      </c>
      <c r="O495" s="4" t="s">
        <v>1970</v>
      </c>
      <c r="P495" s="2" t="s">
        <v>1384</v>
      </c>
      <c r="Q495" s="23" t="s">
        <v>1419</v>
      </c>
      <c r="R495" s="23" t="s">
        <v>1154</v>
      </c>
      <c r="S495" s="22">
        <v>1</v>
      </c>
      <c r="U495" s="3">
        <v>40.86008</v>
      </c>
      <c r="V495" s="3">
        <v>-119.3237</v>
      </c>
      <c r="Y495" s="48">
        <v>-9999</v>
      </c>
      <c r="Z495" s="14" t="s">
        <v>1971</v>
      </c>
      <c r="AB495" s="44" t="s">
        <v>1071</v>
      </c>
      <c r="AC495" s="14">
        <v>80</v>
      </c>
    </row>
    <row r="496" spans="2:29" ht="12.75">
      <c r="B496" s="34" t="s">
        <v>1030</v>
      </c>
      <c r="F496" s="42" t="s">
        <v>1046</v>
      </c>
      <c r="G496" s="42" t="s">
        <v>1046</v>
      </c>
      <c r="H496" s="14">
        <v>522</v>
      </c>
      <c r="I496" s="40" t="s">
        <v>1967</v>
      </c>
      <c r="J496" s="42" t="s">
        <v>1046</v>
      </c>
      <c r="K496" s="1" t="s">
        <v>1034</v>
      </c>
      <c r="L496" s="2" t="s">
        <v>1099</v>
      </c>
      <c r="N496" s="2" t="s">
        <v>1969</v>
      </c>
      <c r="O496" s="4" t="s">
        <v>1970</v>
      </c>
      <c r="P496" s="2" t="s">
        <v>1384</v>
      </c>
      <c r="Q496" s="23" t="s">
        <v>1419</v>
      </c>
      <c r="R496" s="23" t="s">
        <v>1154</v>
      </c>
      <c r="S496" s="22">
        <v>1</v>
      </c>
      <c r="U496" s="3">
        <v>40.85883</v>
      </c>
      <c r="V496" s="3">
        <v>-119.3243</v>
      </c>
      <c r="Y496" s="48">
        <v>-9999</v>
      </c>
      <c r="Z496" s="14" t="s">
        <v>1971</v>
      </c>
      <c r="AB496" s="44" t="s">
        <v>1071</v>
      </c>
      <c r="AC496" s="14">
        <v>80</v>
      </c>
    </row>
    <row r="497" spans="2:29" ht="12.75">
      <c r="B497" s="34" t="s">
        <v>1030</v>
      </c>
      <c r="F497" s="42" t="s">
        <v>1046</v>
      </c>
      <c r="G497" s="42" t="s">
        <v>1046</v>
      </c>
      <c r="H497" s="14">
        <v>523</v>
      </c>
      <c r="I497" s="40" t="s">
        <v>1967</v>
      </c>
      <c r="J497" s="42" t="s">
        <v>1046</v>
      </c>
      <c r="K497" s="1" t="s">
        <v>1034</v>
      </c>
      <c r="L497" s="2" t="s">
        <v>1099</v>
      </c>
      <c r="N497" s="2" t="s">
        <v>1969</v>
      </c>
      <c r="O497" s="4" t="s">
        <v>1970</v>
      </c>
      <c r="P497" s="2" t="s">
        <v>1384</v>
      </c>
      <c r="Q497" s="23" t="s">
        <v>1419</v>
      </c>
      <c r="R497" s="23" t="s">
        <v>1154</v>
      </c>
      <c r="S497" s="22">
        <v>1</v>
      </c>
      <c r="U497" s="3">
        <v>40.8578</v>
      </c>
      <c r="V497" s="3">
        <v>-119.3257</v>
      </c>
      <c r="Y497" s="48">
        <v>-9999</v>
      </c>
      <c r="Z497" s="14" t="s">
        <v>1971</v>
      </c>
      <c r="AB497" s="44" t="s">
        <v>1071</v>
      </c>
      <c r="AC497" s="14">
        <v>80</v>
      </c>
    </row>
    <row r="498" spans="2:29" ht="12.75">
      <c r="B498" s="34" t="s">
        <v>1030</v>
      </c>
      <c r="F498" s="21" t="s">
        <v>1046</v>
      </c>
      <c r="G498" s="21" t="s">
        <v>1046</v>
      </c>
      <c r="H498" s="14">
        <v>527</v>
      </c>
      <c r="I498" s="40" t="s">
        <v>1967</v>
      </c>
      <c r="J498" s="42" t="s">
        <v>1046</v>
      </c>
      <c r="K498" s="1" t="s">
        <v>1034</v>
      </c>
      <c r="L498" s="2" t="s">
        <v>1973</v>
      </c>
      <c r="N498" s="2" t="s">
        <v>1969</v>
      </c>
      <c r="O498" s="4" t="s">
        <v>1970</v>
      </c>
      <c r="P498" s="2" t="s">
        <v>1384</v>
      </c>
      <c r="Q498" s="23" t="s">
        <v>1419</v>
      </c>
      <c r="R498" s="23" t="s">
        <v>1154</v>
      </c>
      <c r="S498" s="22">
        <v>1</v>
      </c>
      <c r="U498" s="3">
        <v>40.86371</v>
      </c>
      <c r="V498" s="3">
        <v>-119.3218</v>
      </c>
      <c r="Y498" s="48">
        <v>-9999</v>
      </c>
      <c r="Z498" s="14" t="s">
        <v>1971</v>
      </c>
      <c r="AB498" s="24" t="s">
        <v>1661</v>
      </c>
      <c r="AC498" s="14">
        <v>80</v>
      </c>
    </row>
    <row r="499" spans="2:29" ht="12.75">
      <c r="B499" s="34" t="s">
        <v>1030</v>
      </c>
      <c r="F499" s="21" t="s">
        <v>1046</v>
      </c>
      <c r="G499" s="21" t="s">
        <v>1046</v>
      </c>
      <c r="H499" s="14">
        <v>528</v>
      </c>
      <c r="I499" s="40" t="s">
        <v>1967</v>
      </c>
      <c r="J499" s="42" t="s">
        <v>1046</v>
      </c>
      <c r="K499" s="1" t="s">
        <v>1034</v>
      </c>
      <c r="L499" s="2" t="s">
        <v>1973</v>
      </c>
      <c r="N499" s="2" t="s">
        <v>1969</v>
      </c>
      <c r="O499" s="4" t="s">
        <v>1970</v>
      </c>
      <c r="P499" s="2" t="s">
        <v>1384</v>
      </c>
      <c r="Q499" s="23" t="s">
        <v>1419</v>
      </c>
      <c r="R499" s="23" t="s">
        <v>1154</v>
      </c>
      <c r="S499" s="22">
        <v>1</v>
      </c>
      <c r="U499" s="3">
        <v>40.86321</v>
      </c>
      <c r="V499" s="3">
        <v>-119.3215</v>
      </c>
      <c r="Y499" s="48">
        <v>-9999</v>
      </c>
      <c r="Z499" s="14" t="s">
        <v>1971</v>
      </c>
      <c r="AB499" s="24" t="s">
        <v>1661</v>
      </c>
      <c r="AC499" s="14">
        <v>80</v>
      </c>
    </row>
    <row r="500" spans="2:29" ht="12.75">
      <c r="B500" s="34" t="s">
        <v>1030</v>
      </c>
      <c r="F500" s="21" t="s">
        <v>1046</v>
      </c>
      <c r="G500" s="21" t="s">
        <v>1046</v>
      </c>
      <c r="H500" s="14">
        <v>529</v>
      </c>
      <c r="I500" s="40" t="s">
        <v>1967</v>
      </c>
      <c r="J500" s="42" t="s">
        <v>1046</v>
      </c>
      <c r="K500" s="1" t="s">
        <v>1034</v>
      </c>
      <c r="L500" s="2" t="s">
        <v>1973</v>
      </c>
      <c r="N500" s="2" t="s">
        <v>1969</v>
      </c>
      <c r="O500" s="4" t="s">
        <v>1970</v>
      </c>
      <c r="P500" s="2" t="s">
        <v>1384</v>
      </c>
      <c r="Q500" s="23" t="s">
        <v>1419</v>
      </c>
      <c r="R500" s="23" t="s">
        <v>1154</v>
      </c>
      <c r="S500" s="22">
        <v>1</v>
      </c>
      <c r="U500" s="3">
        <v>40.86174</v>
      </c>
      <c r="V500" s="3">
        <v>-119.3272</v>
      </c>
      <c r="Y500" s="48">
        <v>-9999</v>
      </c>
      <c r="Z500" s="14" t="s">
        <v>1971</v>
      </c>
      <c r="AB500" s="24" t="s">
        <v>1661</v>
      </c>
      <c r="AC500" s="14">
        <v>80</v>
      </c>
    </row>
    <row r="501" spans="2:29" ht="12.75">
      <c r="B501" s="34" t="s">
        <v>1030</v>
      </c>
      <c r="F501" s="21" t="s">
        <v>1046</v>
      </c>
      <c r="G501" s="21" t="s">
        <v>1046</v>
      </c>
      <c r="H501" s="14">
        <v>530</v>
      </c>
      <c r="I501" s="40" t="s">
        <v>1967</v>
      </c>
      <c r="J501" s="42" t="s">
        <v>1046</v>
      </c>
      <c r="K501" s="1" t="s">
        <v>1034</v>
      </c>
      <c r="L501" s="2" t="s">
        <v>1973</v>
      </c>
      <c r="N501" s="2" t="s">
        <v>1969</v>
      </c>
      <c r="O501" s="4" t="s">
        <v>1970</v>
      </c>
      <c r="P501" s="2" t="s">
        <v>1384</v>
      </c>
      <c r="Q501" s="23" t="s">
        <v>1419</v>
      </c>
      <c r="R501" s="23" t="s">
        <v>1154</v>
      </c>
      <c r="S501" s="22">
        <v>1</v>
      </c>
      <c r="U501" s="3">
        <v>40.85976</v>
      </c>
      <c r="V501" s="3">
        <v>-119.3263</v>
      </c>
      <c r="Y501" s="48">
        <v>-9999</v>
      </c>
      <c r="Z501" s="14" t="s">
        <v>1971</v>
      </c>
      <c r="AB501" s="24" t="s">
        <v>1661</v>
      </c>
      <c r="AC501" s="14">
        <v>80</v>
      </c>
    </row>
    <row r="502" spans="2:29" ht="12.75">
      <c r="B502" s="34" t="s">
        <v>1030</v>
      </c>
      <c r="F502" s="21" t="s">
        <v>1046</v>
      </c>
      <c r="G502" s="21" t="s">
        <v>1046</v>
      </c>
      <c r="H502" s="14">
        <v>531</v>
      </c>
      <c r="I502" s="40" t="s">
        <v>1967</v>
      </c>
      <c r="J502" s="42" t="s">
        <v>1046</v>
      </c>
      <c r="K502" s="1" t="s">
        <v>1034</v>
      </c>
      <c r="L502" s="2" t="s">
        <v>1973</v>
      </c>
      <c r="N502" s="2" t="s">
        <v>1969</v>
      </c>
      <c r="O502" s="4" t="s">
        <v>1970</v>
      </c>
      <c r="P502" s="2" t="s">
        <v>1384</v>
      </c>
      <c r="Q502" s="23" t="s">
        <v>1419</v>
      </c>
      <c r="R502" s="23" t="s">
        <v>1154</v>
      </c>
      <c r="S502" s="22">
        <v>1</v>
      </c>
      <c r="U502" s="3">
        <v>40.85993</v>
      </c>
      <c r="V502" s="3">
        <v>-119.3266</v>
      </c>
      <c r="Y502" s="48">
        <v>-9999</v>
      </c>
      <c r="Z502" s="14" t="s">
        <v>1971</v>
      </c>
      <c r="AB502" s="24" t="s">
        <v>1661</v>
      </c>
      <c r="AC502" s="14">
        <v>80</v>
      </c>
    </row>
    <row r="503" spans="2:29" ht="12.75">
      <c r="B503" s="34" t="s">
        <v>1030</v>
      </c>
      <c r="F503" s="21" t="s">
        <v>1046</v>
      </c>
      <c r="G503" s="21" t="s">
        <v>1046</v>
      </c>
      <c r="H503" s="14">
        <v>532</v>
      </c>
      <c r="I503" s="40" t="s">
        <v>1967</v>
      </c>
      <c r="J503" s="42" t="s">
        <v>1046</v>
      </c>
      <c r="K503" s="1" t="s">
        <v>1034</v>
      </c>
      <c r="L503" s="2" t="s">
        <v>1973</v>
      </c>
      <c r="N503" s="2" t="s">
        <v>1969</v>
      </c>
      <c r="O503" s="4" t="s">
        <v>1970</v>
      </c>
      <c r="P503" s="2" t="s">
        <v>1384</v>
      </c>
      <c r="Q503" s="23" t="s">
        <v>1419</v>
      </c>
      <c r="R503" s="23" t="s">
        <v>1154</v>
      </c>
      <c r="S503" s="22">
        <v>1</v>
      </c>
      <c r="U503" s="3">
        <v>40.85911</v>
      </c>
      <c r="V503" s="3">
        <v>-119.3267</v>
      </c>
      <c r="Y503" s="48">
        <v>-9999</v>
      </c>
      <c r="Z503" s="14" t="s">
        <v>1971</v>
      </c>
      <c r="AB503" s="24" t="s">
        <v>1661</v>
      </c>
      <c r="AC503" s="14">
        <v>80</v>
      </c>
    </row>
    <row r="504" spans="2:29" ht="12.75">
      <c r="B504" s="34" t="s">
        <v>1030</v>
      </c>
      <c r="F504" s="21" t="s">
        <v>1046</v>
      </c>
      <c r="G504" s="21" t="s">
        <v>1046</v>
      </c>
      <c r="H504" s="14">
        <v>533</v>
      </c>
      <c r="I504" s="40" t="s">
        <v>1967</v>
      </c>
      <c r="J504" s="42" t="s">
        <v>1046</v>
      </c>
      <c r="K504" s="1" t="s">
        <v>1034</v>
      </c>
      <c r="L504" s="2" t="s">
        <v>1973</v>
      </c>
      <c r="N504" s="2" t="s">
        <v>1969</v>
      </c>
      <c r="O504" s="4" t="s">
        <v>1970</v>
      </c>
      <c r="P504" s="2" t="s">
        <v>1384</v>
      </c>
      <c r="Q504" s="23" t="s">
        <v>1419</v>
      </c>
      <c r="R504" s="23" t="s">
        <v>1154</v>
      </c>
      <c r="S504" s="22">
        <v>1</v>
      </c>
      <c r="U504" s="3">
        <v>40.85884</v>
      </c>
      <c r="V504" s="3">
        <v>-119.3267</v>
      </c>
      <c r="Y504" s="48">
        <v>-9999</v>
      </c>
      <c r="Z504" s="14" t="s">
        <v>1971</v>
      </c>
      <c r="AB504" s="24" t="s">
        <v>1661</v>
      </c>
      <c r="AC504" s="14">
        <v>80</v>
      </c>
    </row>
    <row r="505" spans="2:29" ht="12.75">
      <c r="B505" s="34" t="s">
        <v>1030</v>
      </c>
      <c r="F505" s="21" t="s">
        <v>1046</v>
      </c>
      <c r="G505" s="21" t="s">
        <v>1046</v>
      </c>
      <c r="H505" s="14">
        <v>534</v>
      </c>
      <c r="I505" s="40" t="s">
        <v>1967</v>
      </c>
      <c r="J505" s="42" t="s">
        <v>1046</v>
      </c>
      <c r="K505" s="1" t="s">
        <v>1034</v>
      </c>
      <c r="L505" s="2" t="s">
        <v>1973</v>
      </c>
      <c r="N505" s="2" t="s">
        <v>1969</v>
      </c>
      <c r="O505" s="4" t="s">
        <v>1970</v>
      </c>
      <c r="P505" s="2" t="s">
        <v>1384</v>
      </c>
      <c r="Q505" s="23" t="s">
        <v>1419</v>
      </c>
      <c r="R505" s="23" t="s">
        <v>1154</v>
      </c>
      <c r="S505" s="22">
        <v>1</v>
      </c>
      <c r="U505" s="3">
        <v>40.85864</v>
      </c>
      <c r="V505" s="3">
        <v>-119.3271</v>
      </c>
      <c r="Y505" s="48">
        <v>-9999</v>
      </c>
      <c r="Z505" s="14" t="s">
        <v>1971</v>
      </c>
      <c r="AB505" s="24" t="s">
        <v>1661</v>
      </c>
      <c r="AC505" s="14">
        <v>80</v>
      </c>
    </row>
    <row r="506" spans="2:29" ht="12.75">
      <c r="B506" s="34" t="s">
        <v>1030</v>
      </c>
      <c r="F506" s="21" t="s">
        <v>1046</v>
      </c>
      <c r="G506" s="21" t="s">
        <v>1046</v>
      </c>
      <c r="H506" s="14">
        <v>535</v>
      </c>
      <c r="I506" s="40" t="s">
        <v>1967</v>
      </c>
      <c r="J506" s="42" t="s">
        <v>1046</v>
      </c>
      <c r="K506" s="1" t="s">
        <v>1034</v>
      </c>
      <c r="L506" s="2" t="s">
        <v>1973</v>
      </c>
      <c r="N506" s="2" t="s">
        <v>1969</v>
      </c>
      <c r="O506" s="4" t="s">
        <v>1970</v>
      </c>
      <c r="P506" s="2" t="s">
        <v>1384</v>
      </c>
      <c r="Q506" s="23" t="s">
        <v>1419</v>
      </c>
      <c r="R506" s="23" t="s">
        <v>1154</v>
      </c>
      <c r="S506" s="22">
        <v>1</v>
      </c>
      <c r="U506" s="3">
        <v>40.85732</v>
      </c>
      <c r="V506" s="3">
        <v>-119.3259</v>
      </c>
      <c r="Y506" s="48">
        <v>-9999</v>
      </c>
      <c r="Z506" s="14" t="s">
        <v>1971</v>
      </c>
      <c r="AB506" s="24" t="s">
        <v>1661</v>
      </c>
      <c r="AC506" s="14">
        <v>80</v>
      </c>
    </row>
    <row r="507" spans="2:29" ht="12.75">
      <c r="B507" s="34" t="s">
        <v>1030</v>
      </c>
      <c r="F507" s="21" t="s">
        <v>1046</v>
      </c>
      <c r="G507" s="21" t="s">
        <v>1046</v>
      </c>
      <c r="H507" s="14">
        <v>536</v>
      </c>
      <c r="I507" s="40" t="s">
        <v>1967</v>
      </c>
      <c r="J507" s="42" t="s">
        <v>1046</v>
      </c>
      <c r="K507" s="1" t="s">
        <v>1034</v>
      </c>
      <c r="L507" s="2" t="s">
        <v>1973</v>
      </c>
      <c r="N507" s="2" t="s">
        <v>1969</v>
      </c>
      <c r="O507" s="4" t="s">
        <v>1970</v>
      </c>
      <c r="P507" s="2" t="s">
        <v>1384</v>
      </c>
      <c r="Q507" s="23" t="s">
        <v>1419</v>
      </c>
      <c r="R507" s="23" t="s">
        <v>1154</v>
      </c>
      <c r="S507" s="22">
        <v>1</v>
      </c>
      <c r="U507" s="3">
        <v>40.85797</v>
      </c>
      <c r="V507" s="3">
        <v>-119.3266</v>
      </c>
      <c r="Y507" s="48">
        <v>-9999</v>
      </c>
      <c r="Z507" s="14" t="s">
        <v>1971</v>
      </c>
      <c r="AB507" s="24" t="s">
        <v>1661</v>
      </c>
      <c r="AC507" s="14">
        <v>80</v>
      </c>
    </row>
    <row r="508" spans="2:29" ht="12.75">
      <c r="B508" s="34" t="s">
        <v>1030</v>
      </c>
      <c r="F508" s="21" t="s">
        <v>1046</v>
      </c>
      <c r="G508" s="21" t="s">
        <v>1046</v>
      </c>
      <c r="H508" s="14">
        <v>537</v>
      </c>
      <c r="I508" s="40" t="s">
        <v>1967</v>
      </c>
      <c r="J508" s="42" t="s">
        <v>1046</v>
      </c>
      <c r="K508" s="1" t="s">
        <v>1034</v>
      </c>
      <c r="L508" s="2" t="s">
        <v>1973</v>
      </c>
      <c r="N508" s="2" t="s">
        <v>1969</v>
      </c>
      <c r="O508" s="4" t="s">
        <v>1970</v>
      </c>
      <c r="P508" s="2" t="s">
        <v>1384</v>
      </c>
      <c r="Q508" s="23" t="s">
        <v>1419</v>
      </c>
      <c r="R508" s="23" t="s">
        <v>1154</v>
      </c>
      <c r="S508" s="22">
        <v>1</v>
      </c>
      <c r="U508" s="3">
        <v>40.85871</v>
      </c>
      <c r="V508" s="3">
        <v>-119.3271</v>
      </c>
      <c r="Y508" s="48">
        <v>-9999</v>
      </c>
      <c r="Z508" s="14" t="s">
        <v>1971</v>
      </c>
      <c r="AB508" s="24" t="s">
        <v>1661</v>
      </c>
      <c r="AC508" s="14">
        <v>80</v>
      </c>
    </row>
    <row r="509" spans="2:29" ht="12.75">
      <c r="B509" s="34" t="s">
        <v>1030</v>
      </c>
      <c r="F509" s="21" t="s">
        <v>1046</v>
      </c>
      <c r="G509" s="21" t="s">
        <v>1046</v>
      </c>
      <c r="H509" s="14">
        <v>538</v>
      </c>
      <c r="I509" s="40" t="s">
        <v>1967</v>
      </c>
      <c r="J509" s="42" t="s">
        <v>1046</v>
      </c>
      <c r="K509" s="1" t="s">
        <v>1034</v>
      </c>
      <c r="L509" s="2" t="s">
        <v>1973</v>
      </c>
      <c r="N509" s="2" t="s">
        <v>1969</v>
      </c>
      <c r="O509" s="4" t="s">
        <v>1970</v>
      </c>
      <c r="P509" s="2" t="s">
        <v>1384</v>
      </c>
      <c r="Q509" s="23" t="s">
        <v>1419</v>
      </c>
      <c r="R509" s="23" t="s">
        <v>1154</v>
      </c>
      <c r="S509" s="22">
        <v>2</v>
      </c>
      <c r="U509" s="3">
        <v>40.86392</v>
      </c>
      <c r="V509" s="3">
        <v>-119.328</v>
      </c>
      <c r="Y509" s="48">
        <v>-9999</v>
      </c>
      <c r="Z509" s="14" t="s">
        <v>1971</v>
      </c>
      <c r="AB509" s="24" t="s">
        <v>1661</v>
      </c>
      <c r="AC509" s="14">
        <v>80</v>
      </c>
    </row>
    <row r="510" spans="2:29" ht="12.75">
      <c r="B510" s="34" t="s">
        <v>1030</v>
      </c>
      <c r="F510" s="21" t="s">
        <v>1046</v>
      </c>
      <c r="G510" s="21" t="s">
        <v>1046</v>
      </c>
      <c r="H510" s="14">
        <v>539</v>
      </c>
      <c r="I510" s="40" t="s">
        <v>1967</v>
      </c>
      <c r="J510" s="42" t="s">
        <v>1046</v>
      </c>
      <c r="K510" s="1" t="s">
        <v>1034</v>
      </c>
      <c r="L510" s="2" t="s">
        <v>1973</v>
      </c>
      <c r="N510" s="2" t="s">
        <v>1969</v>
      </c>
      <c r="O510" s="4" t="s">
        <v>1970</v>
      </c>
      <c r="P510" s="2" t="s">
        <v>1384</v>
      </c>
      <c r="Q510" s="23" t="s">
        <v>1419</v>
      </c>
      <c r="R510" s="23" t="s">
        <v>1154</v>
      </c>
      <c r="S510" s="22">
        <v>2</v>
      </c>
      <c r="U510" s="3">
        <v>40.86292</v>
      </c>
      <c r="V510" s="3">
        <v>-119.3279</v>
      </c>
      <c r="Y510" s="48">
        <v>-9999</v>
      </c>
      <c r="Z510" s="14" t="s">
        <v>1971</v>
      </c>
      <c r="AB510" s="24" t="s">
        <v>1661</v>
      </c>
      <c r="AC510" s="14">
        <v>80</v>
      </c>
    </row>
    <row r="511" spans="2:29" ht="12.75">
      <c r="B511" s="34" t="s">
        <v>1030</v>
      </c>
      <c r="F511" s="21" t="s">
        <v>1046</v>
      </c>
      <c r="G511" s="21" t="s">
        <v>1046</v>
      </c>
      <c r="H511" s="14">
        <v>540</v>
      </c>
      <c r="I511" s="40" t="s">
        <v>1967</v>
      </c>
      <c r="J511" s="42" t="s">
        <v>1046</v>
      </c>
      <c r="K511" s="1" t="s">
        <v>1034</v>
      </c>
      <c r="L511" s="2" t="s">
        <v>1973</v>
      </c>
      <c r="N511" s="2" t="s">
        <v>1969</v>
      </c>
      <c r="O511" s="4" t="s">
        <v>1970</v>
      </c>
      <c r="P511" s="2" t="s">
        <v>1384</v>
      </c>
      <c r="Q511" s="23" t="s">
        <v>1419</v>
      </c>
      <c r="R511" s="23" t="s">
        <v>1154</v>
      </c>
      <c r="S511" s="22">
        <v>2</v>
      </c>
      <c r="U511" s="3">
        <v>40.86235</v>
      </c>
      <c r="V511" s="3">
        <v>-119.328</v>
      </c>
      <c r="Y511" s="48">
        <v>-9999</v>
      </c>
      <c r="Z511" s="14" t="s">
        <v>1971</v>
      </c>
      <c r="AB511" s="24" t="s">
        <v>1661</v>
      </c>
      <c r="AC511" s="14">
        <v>80</v>
      </c>
    </row>
    <row r="512" spans="2:29" ht="12.75">
      <c r="B512" s="34" t="s">
        <v>1030</v>
      </c>
      <c r="F512" s="21" t="s">
        <v>1046</v>
      </c>
      <c r="G512" s="21" t="s">
        <v>1046</v>
      </c>
      <c r="H512" s="14">
        <v>541</v>
      </c>
      <c r="I512" s="40" t="s">
        <v>1967</v>
      </c>
      <c r="J512" s="42" t="s">
        <v>1046</v>
      </c>
      <c r="K512" s="1" t="s">
        <v>1034</v>
      </c>
      <c r="L512" s="2" t="s">
        <v>1973</v>
      </c>
      <c r="N512" s="2" t="s">
        <v>1969</v>
      </c>
      <c r="O512" s="4" t="s">
        <v>1970</v>
      </c>
      <c r="P512" s="2" t="s">
        <v>1384</v>
      </c>
      <c r="Q512" s="23" t="s">
        <v>1419</v>
      </c>
      <c r="R512" s="23" t="s">
        <v>1154</v>
      </c>
      <c r="S512" s="22">
        <v>2</v>
      </c>
      <c r="U512" s="3">
        <v>40.86126</v>
      </c>
      <c r="V512" s="3">
        <v>-119.328</v>
      </c>
      <c r="Y512" s="48">
        <v>-9999</v>
      </c>
      <c r="Z512" s="14" t="s">
        <v>1971</v>
      </c>
      <c r="AB512" s="24" t="s">
        <v>1661</v>
      </c>
      <c r="AC512" s="14">
        <v>80</v>
      </c>
    </row>
    <row r="513" spans="2:29" ht="12.75">
      <c r="B513" s="34" t="s">
        <v>1030</v>
      </c>
      <c r="F513" s="21" t="s">
        <v>1046</v>
      </c>
      <c r="G513" s="21" t="s">
        <v>1046</v>
      </c>
      <c r="H513" s="14">
        <v>542</v>
      </c>
      <c r="I513" s="40" t="s">
        <v>1967</v>
      </c>
      <c r="J513" s="42" t="s">
        <v>1046</v>
      </c>
      <c r="K513" s="1" t="s">
        <v>1034</v>
      </c>
      <c r="L513" s="2" t="s">
        <v>1973</v>
      </c>
      <c r="N513" s="2" t="s">
        <v>1969</v>
      </c>
      <c r="O513" s="4" t="s">
        <v>1970</v>
      </c>
      <c r="P513" s="2" t="s">
        <v>1384</v>
      </c>
      <c r="Q513" s="23" t="s">
        <v>1419</v>
      </c>
      <c r="R513" s="23" t="s">
        <v>1154</v>
      </c>
      <c r="S513" s="22">
        <v>2</v>
      </c>
      <c r="U513" s="3">
        <v>40.86144</v>
      </c>
      <c r="V513" s="3">
        <v>-119.3291</v>
      </c>
      <c r="Y513" s="48">
        <v>-9999</v>
      </c>
      <c r="Z513" s="14" t="s">
        <v>1971</v>
      </c>
      <c r="AB513" s="24" t="s">
        <v>1661</v>
      </c>
      <c r="AC513" s="14">
        <v>80</v>
      </c>
    </row>
    <row r="514" spans="2:29" ht="12.75">
      <c r="B514" s="34" t="s">
        <v>1030</v>
      </c>
      <c r="F514" s="21" t="s">
        <v>1046</v>
      </c>
      <c r="G514" s="21" t="s">
        <v>1046</v>
      </c>
      <c r="H514" s="14">
        <v>543</v>
      </c>
      <c r="I514" s="40" t="s">
        <v>1967</v>
      </c>
      <c r="J514" s="42" t="s">
        <v>1046</v>
      </c>
      <c r="K514" s="1" t="s">
        <v>1034</v>
      </c>
      <c r="L514" s="2" t="s">
        <v>1973</v>
      </c>
      <c r="N514" s="2" t="s">
        <v>1969</v>
      </c>
      <c r="O514" s="4" t="s">
        <v>1970</v>
      </c>
      <c r="P514" s="2" t="s">
        <v>1384</v>
      </c>
      <c r="Q514" s="23" t="s">
        <v>1419</v>
      </c>
      <c r="R514" s="23" t="s">
        <v>1154</v>
      </c>
      <c r="S514" s="22">
        <v>2</v>
      </c>
      <c r="U514" s="3">
        <v>40.86148</v>
      </c>
      <c r="V514" s="3">
        <v>-119.3315</v>
      </c>
      <c r="Y514" s="48">
        <v>-9999</v>
      </c>
      <c r="Z514" s="14" t="s">
        <v>1971</v>
      </c>
      <c r="AB514" s="24" t="s">
        <v>1661</v>
      </c>
      <c r="AC514" s="14">
        <v>80</v>
      </c>
    </row>
    <row r="515" spans="2:29" ht="12.75">
      <c r="B515" s="34" t="s">
        <v>1030</v>
      </c>
      <c r="F515" s="21" t="s">
        <v>1046</v>
      </c>
      <c r="G515" s="21" t="s">
        <v>1046</v>
      </c>
      <c r="H515" s="14">
        <v>544</v>
      </c>
      <c r="I515" s="40" t="s">
        <v>1967</v>
      </c>
      <c r="J515" s="42" t="s">
        <v>1046</v>
      </c>
      <c r="K515" s="1" t="s">
        <v>1034</v>
      </c>
      <c r="L515" s="2" t="s">
        <v>1973</v>
      </c>
      <c r="N515" s="2" t="s">
        <v>1969</v>
      </c>
      <c r="O515" s="4" t="s">
        <v>1970</v>
      </c>
      <c r="P515" s="2" t="s">
        <v>1384</v>
      </c>
      <c r="Q515" s="23" t="s">
        <v>1419</v>
      </c>
      <c r="R515" s="23" t="s">
        <v>1154</v>
      </c>
      <c r="S515" s="22">
        <v>2</v>
      </c>
      <c r="U515" s="3">
        <v>40.86127</v>
      </c>
      <c r="V515" s="3">
        <v>-119.3318</v>
      </c>
      <c r="Y515" s="48">
        <v>-9999</v>
      </c>
      <c r="Z515" s="14" t="s">
        <v>1971</v>
      </c>
      <c r="AB515" s="24" t="s">
        <v>1661</v>
      </c>
      <c r="AC515" s="14">
        <v>80</v>
      </c>
    </row>
    <row r="516" spans="2:29" ht="12.75">
      <c r="B516" s="34" t="s">
        <v>1030</v>
      </c>
      <c r="F516" s="21" t="s">
        <v>1046</v>
      </c>
      <c r="G516" s="21" t="s">
        <v>1046</v>
      </c>
      <c r="H516" s="14">
        <v>545</v>
      </c>
      <c r="I516" s="40" t="s">
        <v>1967</v>
      </c>
      <c r="J516" s="42" t="s">
        <v>1046</v>
      </c>
      <c r="K516" s="1" t="s">
        <v>1034</v>
      </c>
      <c r="L516" s="2" t="s">
        <v>1973</v>
      </c>
      <c r="N516" s="2" t="s">
        <v>1969</v>
      </c>
      <c r="O516" s="4" t="s">
        <v>1970</v>
      </c>
      <c r="P516" s="2" t="s">
        <v>1384</v>
      </c>
      <c r="Q516" s="23" t="s">
        <v>1419</v>
      </c>
      <c r="R516" s="23" t="s">
        <v>1154</v>
      </c>
      <c r="S516" s="22">
        <v>2</v>
      </c>
      <c r="U516" s="3">
        <v>40.8607</v>
      </c>
      <c r="V516" s="3">
        <v>-119.3313</v>
      </c>
      <c r="Y516" s="48">
        <v>-9999</v>
      </c>
      <c r="Z516" s="14" t="s">
        <v>1971</v>
      </c>
      <c r="AB516" s="24" t="s">
        <v>1661</v>
      </c>
      <c r="AC516" s="14">
        <v>80</v>
      </c>
    </row>
    <row r="517" spans="2:29" ht="12.75">
      <c r="B517" s="34" t="s">
        <v>1030</v>
      </c>
      <c r="F517" s="21" t="s">
        <v>1046</v>
      </c>
      <c r="G517" s="21" t="s">
        <v>1046</v>
      </c>
      <c r="H517" s="14">
        <v>546</v>
      </c>
      <c r="I517" s="40" t="s">
        <v>1967</v>
      </c>
      <c r="J517" s="42" t="s">
        <v>1046</v>
      </c>
      <c r="K517" s="1" t="s">
        <v>1034</v>
      </c>
      <c r="L517" s="2" t="s">
        <v>1973</v>
      </c>
      <c r="N517" s="2" t="s">
        <v>1969</v>
      </c>
      <c r="O517" s="4" t="s">
        <v>1970</v>
      </c>
      <c r="P517" s="2" t="s">
        <v>1384</v>
      </c>
      <c r="Q517" s="23" t="s">
        <v>1419</v>
      </c>
      <c r="R517" s="23" t="s">
        <v>1154</v>
      </c>
      <c r="S517" s="22">
        <v>2</v>
      </c>
      <c r="U517" s="3">
        <v>40.86095</v>
      </c>
      <c r="V517" s="3">
        <v>-119.3307</v>
      </c>
      <c r="Y517" s="48">
        <v>-9999</v>
      </c>
      <c r="Z517" s="14" t="s">
        <v>1971</v>
      </c>
      <c r="AB517" s="24" t="s">
        <v>1661</v>
      </c>
      <c r="AC517" s="14">
        <v>80</v>
      </c>
    </row>
    <row r="518" spans="2:29" ht="12.75">
      <c r="B518" s="34" t="s">
        <v>1030</v>
      </c>
      <c r="F518" s="21" t="s">
        <v>1046</v>
      </c>
      <c r="G518" s="21" t="s">
        <v>1046</v>
      </c>
      <c r="H518" s="14">
        <v>547</v>
      </c>
      <c r="I518" s="40" t="s">
        <v>1967</v>
      </c>
      <c r="J518" s="42" t="s">
        <v>1046</v>
      </c>
      <c r="K518" s="1" t="s">
        <v>1034</v>
      </c>
      <c r="L518" s="2" t="s">
        <v>1973</v>
      </c>
      <c r="N518" s="2" t="s">
        <v>1969</v>
      </c>
      <c r="O518" s="4" t="s">
        <v>1970</v>
      </c>
      <c r="P518" s="2" t="s">
        <v>1384</v>
      </c>
      <c r="Q518" s="23" t="s">
        <v>1419</v>
      </c>
      <c r="R518" s="23" t="s">
        <v>1154</v>
      </c>
      <c r="S518" s="22">
        <v>2</v>
      </c>
      <c r="U518" s="3">
        <v>40.85997</v>
      </c>
      <c r="V518" s="3">
        <v>-119.3309</v>
      </c>
      <c r="Y518" s="48">
        <v>-9999</v>
      </c>
      <c r="Z518" s="14" t="s">
        <v>1971</v>
      </c>
      <c r="AB518" s="24" t="s">
        <v>1661</v>
      </c>
      <c r="AC518" s="14">
        <v>80</v>
      </c>
    </row>
    <row r="519" spans="2:29" ht="12.75">
      <c r="B519" s="34" t="s">
        <v>1030</v>
      </c>
      <c r="F519" s="21" t="s">
        <v>1046</v>
      </c>
      <c r="G519" s="21" t="s">
        <v>1046</v>
      </c>
      <c r="H519" s="14">
        <v>548</v>
      </c>
      <c r="I519" s="40" t="s">
        <v>1967</v>
      </c>
      <c r="J519" s="42" t="s">
        <v>1046</v>
      </c>
      <c r="K519" s="1" t="s">
        <v>1034</v>
      </c>
      <c r="L519" s="2" t="s">
        <v>1973</v>
      </c>
      <c r="N519" s="2" t="s">
        <v>1969</v>
      </c>
      <c r="O519" s="4" t="s">
        <v>1970</v>
      </c>
      <c r="P519" s="2" t="s">
        <v>1384</v>
      </c>
      <c r="Q519" s="23" t="s">
        <v>1419</v>
      </c>
      <c r="R519" s="23" t="s">
        <v>1154</v>
      </c>
      <c r="S519" s="22">
        <v>2</v>
      </c>
      <c r="U519" s="3">
        <v>40.8599</v>
      </c>
      <c r="V519" s="3">
        <v>-119.3313</v>
      </c>
      <c r="Y519" s="48">
        <v>-9999</v>
      </c>
      <c r="Z519" s="14" t="s">
        <v>1971</v>
      </c>
      <c r="AB519" s="24" t="s">
        <v>1661</v>
      </c>
      <c r="AC519" s="14">
        <v>80</v>
      </c>
    </row>
    <row r="520" spans="2:29" ht="12.75">
      <c r="B520" s="34" t="s">
        <v>1030</v>
      </c>
      <c r="F520" s="21" t="s">
        <v>1046</v>
      </c>
      <c r="G520" s="21" t="s">
        <v>1046</v>
      </c>
      <c r="H520" s="14">
        <v>549</v>
      </c>
      <c r="I520" s="40" t="s">
        <v>1967</v>
      </c>
      <c r="J520" s="42" t="s">
        <v>1046</v>
      </c>
      <c r="K520" s="1" t="s">
        <v>1034</v>
      </c>
      <c r="L520" s="2" t="s">
        <v>1973</v>
      </c>
      <c r="N520" s="2" t="s">
        <v>1969</v>
      </c>
      <c r="O520" s="4" t="s">
        <v>1970</v>
      </c>
      <c r="P520" s="2" t="s">
        <v>1384</v>
      </c>
      <c r="Q520" s="23" t="s">
        <v>1419</v>
      </c>
      <c r="R520" s="23" t="s">
        <v>1154</v>
      </c>
      <c r="S520" s="22">
        <v>2</v>
      </c>
      <c r="U520" s="3">
        <v>40.8597</v>
      </c>
      <c r="V520" s="3">
        <v>-119.3311</v>
      </c>
      <c r="Y520" s="48">
        <v>-9999</v>
      </c>
      <c r="Z520" s="14" t="s">
        <v>1971</v>
      </c>
      <c r="AB520" s="24" t="s">
        <v>1661</v>
      </c>
      <c r="AC520" s="14">
        <v>80</v>
      </c>
    </row>
    <row r="521" spans="2:29" ht="12.75">
      <c r="B521" s="34" t="s">
        <v>1030</v>
      </c>
      <c r="F521" s="21" t="s">
        <v>1046</v>
      </c>
      <c r="G521" s="21" t="s">
        <v>1046</v>
      </c>
      <c r="H521" s="14">
        <v>550</v>
      </c>
      <c r="I521" s="40" t="s">
        <v>1967</v>
      </c>
      <c r="J521" s="42" t="s">
        <v>1046</v>
      </c>
      <c r="K521" s="1" t="s">
        <v>1034</v>
      </c>
      <c r="L521" s="2" t="s">
        <v>1973</v>
      </c>
      <c r="N521" s="2" t="s">
        <v>1969</v>
      </c>
      <c r="O521" s="4" t="s">
        <v>1970</v>
      </c>
      <c r="P521" s="2" t="s">
        <v>1384</v>
      </c>
      <c r="Q521" s="23" t="s">
        <v>1419</v>
      </c>
      <c r="R521" s="23" t="s">
        <v>1154</v>
      </c>
      <c r="S521" s="22">
        <v>2</v>
      </c>
      <c r="U521" s="3">
        <v>40.85965</v>
      </c>
      <c r="V521" s="3">
        <v>-119.332</v>
      </c>
      <c r="Y521" s="48">
        <v>-9999</v>
      </c>
      <c r="Z521" s="14" t="s">
        <v>1971</v>
      </c>
      <c r="AB521" s="24" t="s">
        <v>1661</v>
      </c>
      <c r="AC521" s="14">
        <v>80</v>
      </c>
    </row>
    <row r="522" spans="2:29" ht="12.75">
      <c r="B522" s="34" t="s">
        <v>1030</v>
      </c>
      <c r="F522" s="21" t="s">
        <v>1046</v>
      </c>
      <c r="G522" s="21" t="s">
        <v>1046</v>
      </c>
      <c r="H522" s="14">
        <v>551</v>
      </c>
      <c r="I522" s="40" t="s">
        <v>1967</v>
      </c>
      <c r="J522" s="42" t="s">
        <v>1046</v>
      </c>
      <c r="K522" s="1" t="s">
        <v>1034</v>
      </c>
      <c r="L522" s="2" t="s">
        <v>1973</v>
      </c>
      <c r="N522" s="2" t="s">
        <v>1969</v>
      </c>
      <c r="O522" s="4" t="s">
        <v>1970</v>
      </c>
      <c r="P522" s="2" t="s">
        <v>1384</v>
      </c>
      <c r="Q522" s="23" t="s">
        <v>1419</v>
      </c>
      <c r="R522" s="23" t="s">
        <v>1154</v>
      </c>
      <c r="S522" s="22">
        <v>2</v>
      </c>
      <c r="U522" s="3">
        <v>40.85944</v>
      </c>
      <c r="V522" s="3">
        <v>-119.3279</v>
      </c>
      <c r="Y522" s="48">
        <v>-9999</v>
      </c>
      <c r="Z522" s="14" t="s">
        <v>1971</v>
      </c>
      <c r="AB522" s="24" t="s">
        <v>1661</v>
      </c>
      <c r="AC522" s="14">
        <v>80</v>
      </c>
    </row>
    <row r="523" spans="2:29" ht="12.75">
      <c r="B523" s="34" t="s">
        <v>1030</v>
      </c>
      <c r="F523" s="21" t="s">
        <v>1046</v>
      </c>
      <c r="G523" s="21" t="s">
        <v>1046</v>
      </c>
      <c r="H523" s="14">
        <v>552</v>
      </c>
      <c r="I523" s="40" t="s">
        <v>1967</v>
      </c>
      <c r="J523" s="42" t="s">
        <v>1046</v>
      </c>
      <c r="K523" s="1" t="s">
        <v>1034</v>
      </c>
      <c r="L523" s="2" t="s">
        <v>1973</v>
      </c>
      <c r="N523" s="2" t="s">
        <v>1969</v>
      </c>
      <c r="O523" s="4" t="s">
        <v>1970</v>
      </c>
      <c r="P523" s="2" t="s">
        <v>1384</v>
      </c>
      <c r="Q523" s="23" t="s">
        <v>1419</v>
      </c>
      <c r="R523" s="23" t="s">
        <v>1154</v>
      </c>
      <c r="S523" s="22">
        <v>2</v>
      </c>
      <c r="U523" s="3">
        <v>40.86067</v>
      </c>
      <c r="V523" s="3">
        <v>-119.3327</v>
      </c>
      <c r="Y523" s="48">
        <v>-9999</v>
      </c>
      <c r="Z523" s="14" t="s">
        <v>1971</v>
      </c>
      <c r="AB523" s="24" t="s">
        <v>1661</v>
      </c>
      <c r="AC523" s="14">
        <v>80</v>
      </c>
    </row>
    <row r="524" spans="2:28" ht="12.75">
      <c r="B524" s="34" t="s">
        <v>1189</v>
      </c>
      <c r="C524" t="s">
        <v>1974</v>
      </c>
      <c r="F524" s="21" t="s">
        <v>1046</v>
      </c>
      <c r="G524" s="21" t="s">
        <v>1046</v>
      </c>
      <c r="H524" s="14" t="s">
        <v>1046</v>
      </c>
      <c r="I524" s="40">
        <v>258</v>
      </c>
      <c r="J524" s="42">
        <v>114</v>
      </c>
      <c r="K524" s="1" t="s">
        <v>1057</v>
      </c>
      <c r="L524" s="2" t="s">
        <v>1975</v>
      </c>
      <c r="N524" s="2" t="s">
        <v>1969</v>
      </c>
      <c r="O524" s="4" t="s">
        <v>1970</v>
      </c>
      <c r="P524" s="2" t="s">
        <v>1384</v>
      </c>
      <c r="Q524" s="24" t="s">
        <v>1419</v>
      </c>
      <c r="R524" s="24" t="s">
        <v>1154</v>
      </c>
      <c r="S524" s="25" t="s">
        <v>1976</v>
      </c>
      <c r="T524"/>
      <c r="U524" s="3">
        <v>40.86333</v>
      </c>
      <c r="V524" s="3">
        <v>-119.34167</v>
      </c>
      <c r="Y524" s="12">
        <f>80</f>
        <v>80</v>
      </c>
      <c r="AB524" s="8" t="s">
        <v>1220</v>
      </c>
    </row>
    <row r="525" spans="2:29" ht="12.75">
      <c r="B525" s="34" t="s">
        <v>1030</v>
      </c>
      <c r="F525" s="42" t="s">
        <v>1046</v>
      </c>
      <c r="G525" s="42" t="s">
        <v>1046</v>
      </c>
      <c r="H525" s="14">
        <v>524</v>
      </c>
      <c r="I525" s="40" t="s">
        <v>1967</v>
      </c>
      <c r="J525" s="42" t="s">
        <v>1046</v>
      </c>
      <c r="K525" s="1" t="s">
        <v>1057</v>
      </c>
      <c r="L525" s="2" t="s">
        <v>1977</v>
      </c>
      <c r="N525" s="2" t="s">
        <v>1969</v>
      </c>
      <c r="O525" s="4" t="s">
        <v>1970</v>
      </c>
      <c r="P525" s="2" t="s">
        <v>1384</v>
      </c>
      <c r="Q525" s="23" t="s">
        <v>1419</v>
      </c>
      <c r="R525" s="23" t="s">
        <v>1154</v>
      </c>
      <c r="S525" s="22">
        <v>2</v>
      </c>
      <c r="U525" s="3">
        <v>40.8616</v>
      </c>
      <c r="V525" s="3">
        <v>-119.3319</v>
      </c>
      <c r="Y525" s="48">
        <v>-9999</v>
      </c>
      <c r="Z525" s="14" t="s">
        <v>1971</v>
      </c>
      <c r="AB525" s="44" t="s">
        <v>1071</v>
      </c>
      <c r="AC525" s="14">
        <v>80</v>
      </c>
    </row>
    <row r="526" spans="2:29" ht="12.75">
      <c r="B526" s="34" t="s">
        <v>1030</v>
      </c>
      <c r="F526" s="21" t="s">
        <v>1046</v>
      </c>
      <c r="G526" s="21" t="s">
        <v>1046</v>
      </c>
      <c r="H526" s="14">
        <v>526</v>
      </c>
      <c r="I526" s="40" t="s">
        <v>1967</v>
      </c>
      <c r="J526" s="42" t="s">
        <v>1046</v>
      </c>
      <c r="K526" s="1" t="s">
        <v>1057</v>
      </c>
      <c r="L526" s="2" t="s">
        <v>1978</v>
      </c>
      <c r="N526" s="2" t="s">
        <v>1969</v>
      </c>
      <c r="O526" s="4" t="s">
        <v>1970</v>
      </c>
      <c r="P526" s="2" t="s">
        <v>1384</v>
      </c>
      <c r="Q526" s="23" t="s">
        <v>1419</v>
      </c>
      <c r="R526" s="23" t="s">
        <v>1154</v>
      </c>
      <c r="S526" s="22">
        <v>2</v>
      </c>
      <c r="U526" s="3">
        <v>40.85943</v>
      </c>
      <c r="V526" s="3">
        <v>-119.3309</v>
      </c>
      <c r="Y526" s="48">
        <v>-9999</v>
      </c>
      <c r="Z526" s="14" t="s">
        <v>1971</v>
      </c>
      <c r="AB526" s="8" t="s">
        <v>1125</v>
      </c>
      <c r="AC526" s="14">
        <v>80</v>
      </c>
    </row>
    <row r="527" spans="2:29" ht="12.75">
      <c r="B527" s="34" t="s">
        <v>1030</v>
      </c>
      <c r="F527" s="21" t="s">
        <v>1046</v>
      </c>
      <c r="G527" s="21" t="s">
        <v>1046</v>
      </c>
      <c r="H527" s="14">
        <v>506</v>
      </c>
      <c r="I527" s="40" t="s">
        <v>1967</v>
      </c>
      <c r="J527" s="42" t="s">
        <v>1046</v>
      </c>
      <c r="K527" s="1" t="s">
        <v>1087</v>
      </c>
      <c r="L527" s="2" t="s">
        <v>1979</v>
      </c>
      <c r="N527" s="2" t="s">
        <v>1969</v>
      </c>
      <c r="O527" s="4" t="s">
        <v>1970</v>
      </c>
      <c r="P527" s="2" t="s">
        <v>1384</v>
      </c>
      <c r="Q527" s="23" t="s">
        <v>1419</v>
      </c>
      <c r="R527" s="23" t="s">
        <v>1154</v>
      </c>
      <c r="S527" s="22">
        <v>10</v>
      </c>
      <c r="U527" s="3">
        <v>40.85395</v>
      </c>
      <c r="V527" s="3">
        <v>-119.3508</v>
      </c>
      <c r="Y527" s="48">
        <v>-8888</v>
      </c>
      <c r="Z527" s="14" t="s">
        <v>1980</v>
      </c>
      <c r="AB527" s="8" t="s">
        <v>1125</v>
      </c>
      <c r="AC527" s="14">
        <v>80</v>
      </c>
    </row>
    <row r="528" spans="2:29" ht="12.75">
      <c r="B528" s="34" t="s">
        <v>1030</v>
      </c>
      <c r="F528" s="21" t="s">
        <v>1046</v>
      </c>
      <c r="G528" s="21" t="s">
        <v>1046</v>
      </c>
      <c r="H528" s="14">
        <v>507</v>
      </c>
      <c r="I528" s="40" t="s">
        <v>1967</v>
      </c>
      <c r="J528" s="42" t="s">
        <v>1046</v>
      </c>
      <c r="K528" s="1" t="s">
        <v>1087</v>
      </c>
      <c r="L528" s="2" t="s">
        <v>1979</v>
      </c>
      <c r="N528" s="2" t="s">
        <v>1969</v>
      </c>
      <c r="O528" s="4" t="s">
        <v>1970</v>
      </c>
      <c r="P528" s="2" t="s">
        <v>1384</v>
      </c>
      <c r="Q528" s="23" t="s">
        <v>1419</v>
      </c>
      <c r="R528" s="23" t="s">
        <v>1154</v>
      </c>
      <c r="S528" s="22">
        <v>10</v>
      </c>
      <c r="U528" s="3">
        <v>40.85408</v>
      </c>
      <c r="V528" s="3">
        <v>-119.3504</v>
      </c>
      <c r="Y528" s="48">
        <v>-8888</v>
      </c>
      <c r="Z528" s="14" t="s">
        <v>1981</v>
      </c>
      <c r="AB528" s="8" t="s">
        <v>1125</v>
      </c>
      <c r="AC528" s="14">
        <v>80</v>
      </c>
    </row>
    <row r="529" spans="2:29" ht="12.75">
      <c r="B529" s="34" t="s">
        <v>1030</v>
      </c>
      <c r="F529" s="21">
        <v>74569</v>
      </c>
      <c r="H529" s="14">
        <v>508</v>
      </c>
      <c r="I529" s="40" t="s">
        <v>1967</v>
      </c>
      <c r="K529" s="1" t="s">
        <v>1087</v>
      </c>
      <c r="L529" s="2" t="s">
        <v>1982</v>
      </c>
      <c r="N529" s="2" t="s">
        <v>1969</v>
      </c>
      <c r="O529" s="4" t="s">
        <v>1970</v>
      </c>
      <c r="P529" s="2" t="s">
        <v>1384</v>
      </c>
      <c r="Q529" s="23" t="s">
        <v>1419</v>
      </c>
      <c r="R529" s="23" t="s">
        <v>1154</v>
      </c>
      <c r="S529" s="22">
        <v>1</v>
      </c>
      <c r="U529" s="3">
        <v>40.86266</v>
      </c>
      <c r="V529" s="3">
        <v>-119.3229</v>
      </c>
      <c r="Y529" s="11">
        <v>32</v>
      </c>
      <c r="Z529" s="14" t="s">
        <v>1971</v>
      </c>
      <c r="AA529" s="14" t="s">
        <v>1054</v>
      </c>
      <c r="AB529" s="44" t="s">
        <v>1071</v>
      </c>
      <c r="AC529" s="14">
        <v>80</v>
      </c>
    </row>
    <row r="530" spans="2:29" ht="12.75">
      <c r="B530" s="34" t="s">
        <v>1030</v>
      </c>
      <c r="F530" s="21">
        <v>74653</v>
      </c>
      <c r="H530" s="14">
        <v>525</v>
      </c>
      <c r="I530" s="40" t="s">
        <v>1967</v>
      </c>
      <c r="J530" s="42" t="s">
        <v>1046</v>
      </c>
      <c r="K530" s="1" t="s">
        <v>1087</v>
      </c>
      <c r="L530" s="2" t="s">
        <v>1983</v>
      </c>
      <c r="N530" s="2" t="s">
        <v>1969</v>
      </c>
      <c r="O530" s="4" t="s">
        <v>1970</v>
      </c>
      <c r="P530" s="2" t="s">
        <v>1384</v>
      </c>
      <c r="Q530" s="23" t="s">
        <v>1419</v>
      </c>
      <c r="R530" s="23" t="s">
        <v>1154</v>
      </c>
      <c r="S530" s="22">
        <v>2</v>
      </c>
      <c r="U530" s="3">
        <v>40.861</v>
      </c>
      <c r="V530" s="3">
        <v>-119.3324</v>
      </c>
      <c r="Y530" s="11">
        <v>31</v>
      </c>
      <c r="Z530" s="14" t="s">
        <v>1971</v>
      </c>
      <c r="AA530" s="14" t="s">
        <v>1054</v>
      </c>
      <c r="AB530" s="44" t="s">
        <v>1071</v>
      </c>
      <c r="AC530" s="14">
        <v>80</v>
      </c>
    </row>
    <row r="531" spans="2:29" ht="12.75">
      <c r="B531" s="34" t="s">
        <v>1030</v>
      </c>
      <c r="F531" s="21">
        <v>74565</v>
      </c>
      <c r="G531" s="41" t="s">
        <v>1046</v>
      </c>
      <c r="H531" s="14">
        <v>504</v>
      </c>
      <c r="I531" s="40" t="s">
        <v>1967</v>
      </c>
      <c r="J531" s="41" t="s">
        <v>1046</v>
      </c>
      <c r="K531" s="1" t="s">
        <v>1087</v>
      </c>
      <c r="L531" s="2" t="s">
        <v>1048</v>
      </c>
      <c r="N531" s="2" t="s">
        <v>1969</v>
      </c>
      <c r="O531" s="4" t="s">
        <v>1984</v>
      </c>
      <c r="P531" s="2" t="s">
        <v>1384</v>
      </c>
      <c r="Q531" s="23" t="s">
        <v>1777</v>
      </c>
      <c r="R531" s="23" t="s">
        <v>1154</v>
      </c>
      <c r="S531" s="22">
        <v>23</v>
      </c>
      <c r="U531" s="3">
        <v>40.90845</v>
      </c>
      <c r="V531" s="3">
        <v>-119.3321</v>
      </c>
      <c r="Y531" s="11">
        <v>24</v>
      </c>
      <c r="Z531" s="14" t="s">
        <v>1042</v>
      </c>
      <c r="AA531" s="14" t="s">
        <v>1054</v>
      </c>
      <c r="AB531" s="45" t="s">
        <v>1055</v>
      </c>
      <c r="AC531" s="14">
        <v>80</v>
      </c>
    </row>
    <row r="532" spans="2:29" ht="12.75">
      <c r="B532" s="34" t="s">
        <v>1030</v>
      </c>
      <c r="F532" s="21">
        <v>74568</v>
      </c>
      <c r="H532" s="14">
        <v>503</v>
      </c>
      <c r="I532" s="40" t="s">
        <v>1967</v>
      </c>
      <c r="J532" s="42" t="s">
        <v>1046</v>
      </c>
      <c r="K532" s="1" t="s">
        <v>1047</v>
      </c>
      <c r="L532" s="2" t="s">
        <v>1985</v>
      </c>
      <c r="N532" s="2" t="s">
        <v>1969</v>
      </c>
      <c r="O532" s="4" t="s">
        <v>1984</v>
      </c>
      <c r="P532" s="2" t="s">
        <v>1658</v>
      </c>
      <c r="Q532" s="23" t="s">
        <v>1777</v>
      </c>
      <c r="R532" s="23" t="s">
        <v>1513</v>
      </c>
      <c r="S532" s="22">
        <v>6</v>
      </c>
      <c r="U532" s="3">
        <v>40.94138</v>
      </c>
      <c r="V532" s="3">
        <v>-119.3038</v>
      </c>
      <c r="Y532" s="11">
        <v>26</v>
      </c>
      <c r="Z532" s="14" t="s">
        <v>1986</v>
      </c>
      <c r="AA532" s="14" t="s">
        <v>1054</v>
      </c>
      <c r="AB532" s="45" t="s">
        <v>1055</v>
      </c>
      <c r="AC532" s="14">
        <v>80</v>
      </c>
    </row>
    <row r="533" spans="2:29" ht="12.75">
      <c r="B533" s="34" t="s">
        <v>1030</v>
      </c>
      <c r="F533" s="21">
        <v>74567</v>
      </c>
      <c r="G533" s="41" t="s">
        <v>1046</v>
      </c>
      <c r="H533" s="14">
        <v>505</v>
      </c>
      <c r="I533" s="40" t="s">
        <v>1967</v>
      </c>
      <c r="J533" s="41" t="s">
        <v>1046</v>
      </c>
      <c r="K533" s="1" t="s">
        <v>1047</v>
      </c>
      <c r="L533" s="2" t="s">
        <v>1048</v>
      </c>
      <c r="N533" s="2" t="s">
        <v>1969</v>
      </c>
      <c r="O533" s="4" t="s">
        <v>1984</v>
      </c>
      <c r="P533" s="2" t="s">
        <v>1384</v>
      </c>
      <c r="Q533" s="23" t="s">
        <v>1777</v>
      </c>
      <c r="R533" s="23" t="s">
        <v>1154</v>
      </c>
      <c r="S533" s="22">
        <v>25</v>
      </c>
      <c r="U533" s="3">
        <v>40.89374</v>
      </c>
      <c r="V533" s="3">
        <v>-119.3166</v>
      </c>
      <c r="Y533" s="11">
        <v>21</v>
      </c>
      <c r="Z533" s="14" t="s">
        <v>1042</v>
      </c>
      <c r="AA533" s="14" t="s">
        <v>1054</v>
      </c>
      <c r="AB533" s="45" t="s">
        <v>1055</v>
      </c>
      <c r="AC533" s="14">
        <v>80</v>
      </c>
    </row>
    <row r="534" spans="2:29" ht="12.75">
      <c r="B534" s="34" t="s">
        <v>1030</v>
      </c>
      <c r="F534" s="21" t="s">
        <v>1046</v>
      </c>
      <c r="G534" s="21" t="s">
        <v>1046</v>
      </c>
      <c r="H534" s="14">
        <v>912</v>
      </c>
      <c r="I534" s="40" t="s">
        <v>1987</v>
      </c>
      <c r="J534" s="21" t="s">
        <v>1046</v>
      </c>
      <c r="K534" s="1" t="s">
        <v>1087</v>
      </c>
      <c r="L534" s="2" t="s">
        <v>1222</v>
      </c>
      <c r="N534" s="2" t="s">
        <v>1988</v>
      </c>
      <c r="O534" s="4" t="s">
        <v>1989</v>
      </c>
      <c r="P534" s="2" t="s">
        <v>1217</v>
      </c>
      <c r="Q534" s="23" t="s">
        <v>1767</v>
      </c>
      <c r="R534" s="23" t="s">
        <v>1596</v>
      </c>
      <c r="S534" s="22">
        <v>6</v>
      </c>
      <c r="U534" s="3">
        <v>40.07981</v>
      </c>
      <c r="V534" s="3">
        <v>-116.0351</v>
      </c>
      <c r="Y534" s="48">
        <v>-8888</v>
      </c>
      <c r="Z534" s="14" t="s">
        <v>1219</v>
      </c>
      <c r="AB534" s="44" t="s">
        <v>1071</v>
      </c>
      <c r="AC534" s="14">
        <v>86</v>
      </c>
    </row>
    <row r="535" spans="2:29" ht="12.75">
      <c r="B535" s="34" t="s">
        <v>1030</v>
      </c>
      <c r="F535" s="21">
        <v>74758</v>
      </c>
      <c r="G535" s="21">
        <v>71504</v>
      </c>
      <c r="H535" s="14">
        <v>913</v>
      </c>
      <c r="I535" s="40" t="s">
        <v>1987</v>
      </c>
      <c r="J535" s="42">
        <v>177</v>
      </c>
      <c r="K535" s="1" t="s">
        <v>1087</v>
      </c>
      <c r="L535" s="4" t="s">
        <v>1990</v>
      </c>
      <c r="N535" s="2" t="s">
        <v>1988</v>
      </c>
      <c r="O535" s="4" t="s">
        <v>1989</v>
      </c>
      <c r="P535" s="2" t="s">
        <v>1217</v>
      </c>
      <c r="Q535" s="23" t="s">
        <v>1767</v>
      </c>
      <c r="R535" s="23" t="s">
        <v>1596</v>
      </c>
      <c r="S535" s="22">
        <v>6</v>
      </c>
      <c r="U535" s="3">
        <v>40.0793</v>
      </c>
      <c r="V535" s="3">
        <v>-116.0352</v>
      </c>
      <c r="Y535" s="12">
        <f>26</f>
        <v>26</v>
      </c>
      <c r="Z535" s="14" t="s">
        <v>1219</v>
      </c>
      <c r="AB535" s="8" t="s">
        <v>1313</v>
      </c>
      <c r="AC535" s="14">
        <v>86</v>
      </c>
    </row>
    <row r="536" spans="2:28" ht="12.75">
      <c r="B536" t="s">
        <v>1044</v>
      </c>
      <c r="F536" s="21" t="s">
        <v>1046</v>
      </c>
      <c r="G536" s="21" t="s">
        <v>1046</v>
      </c>
      <c r="H536" s="14" t="s">
        <v>1046</v>
      </c>
      <c r="I536" s="40" t="s">
        <v>1046</v>
      </c>
      <c r="J536" s="42">
        <v>433</v>
      </c>
      <c r="K536" s="1" t="s">
        <v>1047</v>
      </c>
      <c r="L536" s="2" t="s">
        <v>1991</v>
      </c>
      <c r="N536" s="2" t="s">
        <v>1992</v>
      </c>
      <c r="O536" s="4" t="s">
        <v>1993</v>
      </c>
      <c r="P536" s="2" t="s">
        <v>1330</v>
      </c>
      <c r="Q536" s="24" t="s">
        <v>1442</v>
      </c>
      <c r="R536" s="24" t="s">
        <v>1582</v>
      </c>
      <c r="S536" s="25" t="s">
        <v>1362</v>
      </c>
      <c r="T536" s="8" t="s">
        <v>1994</v>
      </c>
      <c r="U536" s="3">
        <v>36.79556</v>
      </c>
      <c r="V536" s="3">
        <v>-114.89222</v>
      </c>
      <c r="Y536" s="12">
        <v>35.5</v>
      </c>
      <c r="AB536" s="8" t="s">
        <v>1063</v>
      </c>
    </row>
    <row r="537" spans="2:28" ht="12.75">
      <c r="B537" t="s">
        <v>1044</v>
      </c>
      <c r="F537" s="21" t="s">
        <v>1046</v>
      </c>
      <c r="G537" s="21" t="s">
        <v>1046</v>
      </c>
      <c r="H537" s="14" t="s">
        <v>1046</v>
      </c>
      <c r="I537" s="40" t="s">
        <v>1046</v>
      </c>
      <c r="J537" s="42">
        <v>443</v>
      </c>
      <c r="K537" s="1" t="s">
        <v>1047</v>
      </c>
      <c r="L537" s="2" t="s">
        <v>1995</v>
      </c>
      <c r="N537" s="2" t="s">
        <v>1996</v>
      </c>
      <c r="O537" s="4" t="s">
        <v>1997</v>
      </c>
      <c r="P537" s="2" t="s">
        <v>1330</v>
      </c>
      <c r="Q537" s="24" t="s">
        <v>1122</v>
      </c>
      <c r="R537" s="24" t="s">
        <v>1582</v>
      </c>
      <c r="S537" s="25" t="s">
        <v>1603</v>
      </c>
      <c r="T537" s="8" t="s">
        <v>1998</v>
      </c>
      <c r="U537" s="3">
        <v>36.34111</v>
      </c>
      <c r="V537" s="3">
        <v>-114.92667</v>
      </c>
      <c r="Y537" s="12">
        <v>31</v>
      </c>
      <c r="AB537" s="8" t="s">
        <v>1063</v>
      </c>
    </row>
    <row r="538" spans="2:29" ht="12.75">
      <c r="B538" t="s">
        <v>1044</v>
      </c>
      <c r="F538" s="21" t="s">
        <v>1999</v>
      </c>
      <c r="G538" s="21" t="s">
        <v>2000</v>
      </c>
      <c r="H538" s="14" t="s">
        <v>1046</v>
      </c>
      <c r="I538" s="40">
        <v>201</v>
      </c>
      <c r="J538" s="42">
        <v>323</v>
      </c>
      <c r="K538" s="1" t="s">
        <v>1057</v>
      </c>
      <c r="L538" s="2" t="s">
        <v>2001</v>
      </c>
      <c r="N538" s="2" t="s">
        <v>2002</v>
      </c>
      <c r="O538" s="4" t="s">
        <v>2003</v>
      </c>
      <c r="P538" s="2" t="s">
        <v>1070</v>
      </c>
      <c r="Q538" s="24" t="s">
        <v>1153</v>
      </c>
      <c r="R538" s="24" t="s">
        <v>1761</v>
      </c>
      <c r="S538" s="25" t="s">
        <v>1081</v>
      </c>
      <c r="T538" s="8" t="s">
        <v>1226</v>
      </c>
      <c r="U538" s="3">
        <v>38.88167</v>
      </c>
      <c r="V538" s="3">
        <v>-117.92</v>
      </c>
      <c r="Y538" s="12">
        <f>47.8</f>
        <v>47.8</v>
      </c>
      <c r="Z538" s="18" t="s">
        <v>1632</v>
      </c>
      <c r="AA538" s="14" t="s">
        <v>1106</v>
      </c>
      <c r="AB538" s="8" t="s">
        <v>2004</v>
      </c>
      <c r="AC538" s="14">
        <v>88</v>
      </c>
    </row>
    <row r="539" spans="2:30" ht="12.75">
      <c r="B539" t="s">
        <v>1044</v>
      </c>
      <c r="C539" t="s">
        <v>2007</v>
      </c>
      <c r="E539" t="s">
        <v>1485</v>
      </c>
      <c r="F539" s="21">
        <v>74207</v>
      </c>
      <c r="G539" s="21" t="s">
        <v>1046</v>
      </c>
      <c r="H539" s="14">
        <v>327</v>
      </c>
      <c r="I539" s="40">
        <v>201</v>
      </c>
      <c r="J539" s="42">
        <v>322</v>
      </c>
      <c r="K539" s="20" t="s">
        <v>1057</v>
      </c>
      <c r="L539" s="2" t="s">
        <v>2008</v>
      </c>
      <c r="N539" s="2" t="s">
        <v>2002</v>
      </c>
      <c r="O539" s="4" t="s">
        <v>2003</v>
      </c>
      <c r="P539" s="2" t="s">
        <v>1070</v>
      </c>
      <c r="Q539" s="24" t="s">
        <v>1161</v>
      </c>
      <c r="R539" s="24" t="s">
        <v>1761</v>
      </c>
      <c r="S539" s="25" t="s">
        <v>1681</v>
      </c>
      <c r="T539" s="8" t="s">
        <v>1356</v>
      </c>
      <c r="U539" s="3">
        <v>38.96415</v>
      </c>
      <c r="V539" s="3">
        <v>-117.9399</v>
      </c>
      <c r="Y539" s="11">
        <v>53.9</v>
      </c>
      <c r="Z539" s="14" t="s">
        <v>2009</v>
      </c>
      <c r="AB539" s="8" t="s">
        <v>1420</v>
      </c>
      <c r="AC539" s="14">
        <v>88</v>
      </c>
      <c r="AD539" t="s">
        <v>2010</v>
      </c>
    </row>
    <row r="540" spans="2:29" ht="12.75">
      <c r="B540" s="34" t="s">
        <v>1030</v>
      </c>
      <c r="F540" s="21" t="s">
        <v>1046</v>
      </c>
      <c r="G540" s="21" t="s">
        <v>1046</v>
      </c>
      <c r="H540" s="14">
        <v>399</v>
      </c>
      <c r="I540" s="40" t="s">
        <v>2005</v>
      </c>
      <c r="J540" s="21" t="s">
        <v>1046</v>
      </c>
      <c r="K540" s="1" t="s">
        <v>1057</v>
      </c>
      <c r="L540" s="2" t="s">
        <v>1058</v>
      </c>
      <c r="N540" s="2" t="s">
        <v>2002</v>
      </c>
      <c r="O540" s="4" t="s">
        <v>2006</v>
      </c>
      <c r="P540" s="2" t="s">
        <v>1070</v>
      </c>
      <c r="Q540" s="23" t="s">
        <v>1153</v>
      </c>
      <c r="R540" s="23" t="s">
        <v>1761</v>
      </c>
      <c r="S540" s="22">
        <v>28</v>
      </c>
      <c r="U540" s="3">
        <v>38.86705</v>
      </c>
      <c r="V540" s="3">
        <v>-117.9318</v>
      </c>
      <c r="Y540" s="48">
        <v>-9999</v>
      </c>
      <c r="Z540" s="14" t="s">
        <v>1042</v>
      </c>
      <c r="AB540" s="44" t="s">
        <v>1071</v>
      </c>
      <c r="AC540" s="14">
        <v>88</v>
      </c>
    </row>
    <row r="541" spans="2:29" ht="12.75">
      <c r="B541" s="34" t="s">
        <v>1030</v>
      </c>
      <c r="F541" s="21">
        <v>74227</v>
      </c>
      <c r="G541" s="21" t="s">
        <v>1046</v>
      </c>
      <c r="H541" s="14">
        <v>400</v>
      </c>
      <c r="I541" s="40" t="s">
        <v>2005</v>
      </c>
      <c r="J541" s="21" t="s">
        <v>1046</v>
      </c>
      <c r="K541" s="1" t="s">
        <v>1057</v>
      </c>
      <c r="L541" s="2" t="s">
        <v>1058</v>
      </c>
      <c r="N541" s="2" t="s">
        <v>2002</v>
      </c>
      <c r="O541" s="4" t="s">
        <v>2006</v>
      </c>
      <c r="P541" s="2" t="s">
        <v>1070</v>
      </c>
      <c r="Q541" s="23" t="s">
        <v>1153</v>
      </c>
      <c r="R541" s="23" t="s">
        <v>1761</v>
      </c>
      <c r="S541" s="22">
        <v>33</v>
      </c>
      <c r="U541" s="3">
        <v>38.85577</v>
      </c>
      <c r="V541" s="3">
        <v>-117.9316</v>
      </c>
      <c r="Y541" s="11">
        <v>51.7</v>
      </c>
      <c r="Z541" s="14" t="s">
        <v>1042</v>
      </c>
      <c r="AA541" s="14" t="s">
        <v>1106</v>
      </c>
      <c r="AB541" s="45" t="s">
        <v>1055</v>
      </c>
      <c r="AC541" s="14">
        <v>88</v>
      </c>
    </row>
    <row r="542" spans="2:29" ht="12.75">
      <c r="B542" s="34" t="s">
        <v>1030</v>
      </c>
      <c r="F542" s="21">
        <v>74716</v>
      </c>
      <c r="G542" s="21" t="s">
        <v>1046</v>
      </c>
      <c r="H542" s="14">
        <v>326</v>
      </c>
      <c r="I542" s="40" t="s">
        <v>2005</v>
      </c>
      <c r="J542" s="42" t="s">
        <v>1046</v>
      </c>
      <c r="K542" s="1" t="s">
        <v>1057</v>
      </c>
      <c r="L542" s="2" t="s">
        <v>2011</v>
      </c>
      <c r="N542" s="2" t="s">
        <v>2002</v>
      </c>
      <c r="O542" s="4" t="s">
        <v>2003</v>
      </c>
      <c r="P542" s="2" t="s">
        <v>1070</v>
      </c>
      <c r="Q542" s="23" t="s">
        <v>1161</v>
      </c>
      <c r="R542" s="23" t="s">
        <v>1761</v>
      </c>
      <c r="S542" s="22">
        <v>28</v>
      </c>
      <c r="U542" s="3">
        <v>38.95861</v>
      </c>
      <c r="V542" s="3">
        <v>-117.9384</v>
      </c>
      <c r="Y542" s="11">
        <v>54</v>
      </c>
      <c r="Z542" s="14" t="s">
        <v>1843</v>
      </c>
      <c r="AA542" s="14" t="s">
        <v>1054</v>
      </c>
      <c r="AB542" s="46" t="s">
        <v>1055</v>
      </c>
      <c r="AC542" s="14">
        <v>88</v>
      </c>
    </row>
    <row r="543" spans="2:29" ht="12">
      <c r="B543" t="s">
        <v>1044</v>
      </c>
      <c r="C543" t="s">
        <v>2012</v>
      </c>
      <c r="F543" s="21" t="s">
        <v>2013</v>
      </c>
      <c r="G543" s="21" t="s">
        <v>2014</v>
      </c>
      <c r="H543" s="14" t="s">
        <v>1046</v>
      </c>
      <c r="I543" s="40">
        <v>261</v>
      </c>
      <c r="J543" s="42">
        <v>108</v>
      </c>
      <c r="K543" s="1" t="s">
        <v>1034</v>
      </c>
      <c r="L543" s="2" t="s">
        <v>2015</v>
      </c>
      <c r="N543" s="2" t="s">
        <v>2016</v>
      </c>
      <c r="O543" s="4" t="s">
        <v>2017</v>
      </c>
      <c r="P543" s="2" t="s">
        <v>1384</v>
      </c>
      <c r="Q543" s="24" t="s">
        <v>1245</v>
      </c>
      <c r="R543" s="24" t="s">
        <v>1154</v>
      </c>
      <c r="S543" s="25" t="s">
        <v>1395</v>
      </c>
      <c r="T543" s="8" t="s">
        <v>2018</v>
      </c>
      <c r="U543" s="3">
        <v>40.665</v>
      </c>
      <c r="V543" s="3">
        <v>-119.36667</v>
      </c>
      <c r="Y543" s="12">
        <f>89.5</f>
        <v>89.5</v>
      </c>
      <c r="Z543" s="18" t="s">
        <v>1390</v>
      </c>
      <c r="AA543" s="14" t="s">
        <v>1054</v>
      </c>
      <c r="AB543" s="8" t="s">
        <v>2019</v>
      </c>
      <c r="AC543" s="14">
        <v>90</v>
      </c>
    </row>
    <row r="544" spans="2:28" ht="12">
      <c r="B544" t="s">
        <v>1044</v>
      </c>
      <c r="C544" t="s">
        <v>2020</v>
      </c>
      <c r="F544" s="21" t="s">
        <v>1046</v>
      </c>
      <c r="G544" s="21" t="s">
        <v>1046</v>
      </c>
      <c r="H544" s="14" t="s">
        <v>1046</v>
      </c>
      <c r="I544" s="40">
        <v>261</v>
      </c>
      <c r="J544" s="42">
        <v>107</v>
      </c>
      <c r="K544" s="1" t="s">
        <v>1034</v>
      </c>
      <c r="L544" s="2" t="s">
        <v>2021</v>
      </c>
      <c r="N544" s="2" t="s">
        <v>2016</v>
      </c>
      <c r="O544" s="4" t="s">
        <v>2017</v>
      </c>
      <c r="P544" s="2" t="s">
        <v>1384</v>
      </c>
      <c r="Q544" s="24" t="s">
        <v>1245</v>
      </c>
      <c r="R544" s="24" t="s">
        <v>1154</v>
      </c>
      <c r="S544" s="25" t="s">
        <v>2022</v>
      </c>
      <c r="T544" s="8" t="s">
        <v>1226</v>
      </c>
      <c r="U544" s="3">
        <v>40.66</v>
      </c>
      <c r="V544" s="3">
        <v>-119.36333</v>
      </c>
      <c r="Y544" s="12">
        <f>86</f>
        <v>86</v>
      </c>
      <c r="AB544" s="8" t="s">
        <v>1220</v>
      </c>
    </row>
    <row r="545" spans="2:28" ht="12">
      <c r="B545" t="s">
        <v>1044</v>
      </c>
      <c r="C545" t="s">
        <v>2020</v>
      </c>
      <c r="F545" s="21" t="s">
        <v>1046</v>
      </c>
      <c r="G545" s="21" t="s">
        <v>1046</v>
      </c>
      <c r="H545" s="14" t="s">
        <v>1046</v>
      </c>
      <c r="I545" s="40">
        <v>261</v>
      </c>
      <c r="J545" s="42">
        <v>109</v>
      </c>
      <c r="K545" s="1" t="s">
        <v>1034</v>
      </c>
      <c r="L545" s="2" t="s">
        <v>2023</v>
      </c>
      <c r="N545" s="2" t="s">
        <v>2016</v>
      </c>
      <c r="O545" s="4" t="s">
        <v>2017</v>
      </c>
      <c r="P545" s="2" t="s">
        <v>1384</v>
      </c>
      <c r="Q545" s="24" t="s">
        <v>1245</v>
      </c>
      <c r="R545" s="24" t="s">
        <v>1154</v>
      </c>
      <c r="S545" s="25" t="s">
        <v>1395</v>
      </c>
      <c r="T545"/>
      <c r="U545" s="3">
        <v>40.66083</v>
      </c>
      <c r="V545" s="3">
        <v>-119.365</v>
      </c>
      <c r="Y545" s="12">
        <v>88.6</v>
      </c>
      <c r="AB545" s="8" t="s">
        <v>1063</v>
      </c>
    </row>
    <row r="546" spans="2:29" ht="12">
      <c r="B546" s="34" t="s">
        <v>1030</v>
      </c>
      <c r="F546" s="21" t="s">
        <v>1046</v>
      </c>
      <c r="G546" s="21" t="s">
        <v>1046</v>
      </c>
      <c r="H546" s="14">
        <v>414</v>
      </c>
      <c r="I546" s="40" t="s">
        <v>2024</v>
      </c>
      <c r="J546" s="42" t="s">
        <v>1046</v>
      </c>
      <c r="K546" s="1" t="s">
        <v>1034</v>
      </c>
      <c r="L546" s="2" t="s">
        <v>2025</v>
      </c>
      <c r="N546" s="2" t="s">
        <v>2016</v>
      </c>
      <c r="O546" s="4" t="s">
        <v>2017</v>
      </c>
      <c r="P546" s="2" t="s">
        <v>1384</v>
      </c>
      <c r="Q546" s="23" t="s">
        <v>1245</v>
      </c>
      <c r="R546" s="23" t="s">
        <v>1154</v>
      </c>
      <c r="S546" s="22">
        <v>15</v>
      </c>
      <c r="U546" s="3">
        <v>40.66187</v>
      </c>
      <c r="V546" s="3">
        <v>-119.365</v>
      </c>
      <c r="Y546" s="49">
        <v>-9999</v>
      </c>
      <c r="Z546" s="14" t="s">
        <v>2026</v>
      </c>
      <c r="AB546" s="35" t="s">
        <v>1622</v>
      </c>
      <c r="AC546" s="14">
        <v>90</v>
      </c>
    </row>
    <row r="547" spans="2:29" ht="12">
      <c r="B547" s="34" t="s">
        <v>1030</v>
      </c>
      <c r="F547" s="21" t="s">
        <v>1046</v>
      </c>
      <c r="G547" s="21" t="s">
        <v>1046</v>
      </c>
      <c r="H547" s="14">
        <v>415</v>
      </c>
      <c r="I547" s="40" t="s">
        <v>2024</v>
      </c>
      <c r="J547" s="42" t="s">
        <v>1046</v>
      </c>
      <c r="K547" s="1" t="s">
        <v>1034</v>
      </c>
      <c r="L547" s="2" t="s">
        <v>2025</v>
      </c>
      <c r="N547" s="2" t="s">
        <v>2016</v>
      </c>
      <c r="O547" s="4" t="s">
        <v>2017</v>
      </c>
      <c r="P547" s="2" t="s">
        <v>1384</v>
      </c>
      <c r="Q547" s="23" t="s">
        <v>1245</v>
      </c>
      <c r="R547" s="23" t="s">
        <v>1154</v>
      </c>
      <c r="S547" s="22">
        <v>15</v>
      </c>
      <c r="U547" s="3">
        <v>40.66162</v>
      </c>
      <c r="V547" s="3">
        <v>-119.3652</v>
      </c>
      <c r="Y547" s="49">
        <v>-9999</v>
      </c>
      <c r="Z547" s="14" t="s">
        <v>2026</v>
      </c>
      <c r="AB547" s="35" t="s">
        <v>1622</v>
      </c>
      <c r="AC547" s="14">
        <v>90</v>
      </c>
    </row>
    <row r="548" spans="2:29" ht="12">
      <c r="B548" s="34" t="s">
        <v>1030</v>
      </c>
      <c r="F548" s="21" t="s">
        <v>1046</v>
      </c>
      <c r="G548" s="21" t="s">
        <v>1046</v>
      </c>
      <c r="H548" s="14">
        <v>416</v>
      </c>
      <c r="I548" s="40" t="s">
        <v>2024</v>
      </c>
      <c r="J548" s="42" t="s">
        <v>1046</v>
      </c>
      <c r="K548" s="1" t="s">
        <v>1034</v>
      </c>
      <c r="L548" s="2" t="s">
        <v>2025</v>
      </c>
      <c r="N548" s="2" t="s">
        <v>2016</v>
      </c>
      <c r="O548" s="4" t="s">
        <v>2017</v>
      </c>
      <c r="P548" s="2" t="s">
        <v>1384</v>
      </c>
      <c r="Q548" s="23" t="s">
        <v>1245</v>
      </c>
      <c r="R548" s="23" t="s">
        <v>1154</v>
      </c>
      <c r="S548" s="22">
        <v>15</v>
      </c>
      <c r="U548" s="3">
        <v>40.6616</v>
      </c>
      <c r="V548" s="3">
        <v>-119.3656</v>
      </c>
      <c r="Y548" s="49">
        <v>-9999</v>
      </c>
      <c r="Z548" s="14" t="s">
        <v>2026</v>
      </c>
      <c r="AB548" s="35" t="s">
        <v>1622</v>
      </c>
      <c r="AC548" s="14">
        <v>90</v>
      </c>
    </row>
    <row r="549" spans="2:29" ht="12">
      <c r="B549" s="34" t="s">
        <v>1030</v>
      </c>
      <c r="F549" s="21" t="s">
        <v>1046</v>
      </c>
      <c r="G549" s="21" t="s">
        <v>1046</v>
      </c>
      <c r="H549" s="14">
        <v>417</v>
      </c>
      <c r="I549" s="40" t="s">
        <v>2024</v>
      </c>
      <c r="J549" s="21" t="s">
        <v>1046</v>
      </c>
      <c r="K549" s="1" t="s">
        <v>1034</v>
      </c>
      <c r="L549" s="2" t="s">
        <v>2027</v>
      </c>
      <c r="N549" s="2" t="s">
        <v>2016</v>
      </c>
      <c r="O549" s="4" t="s">
        <v>2017</v>
      </c>
      <c r="P549" s="2" t="s">
        <v>1384</v>
      </c>
      <c r="Q549" s="23" t="s">
        <v>1245</v>
      </c>
      <c r="R549" s="23" t="s">
        <v>1154</v>
      </c>
      <c r="S549" s="22">
        <v>15</v>
      </c>
      <c r="U549" s="3">
        <v>40.65704</v>
      </c>
      <c r="V549" s="3">
        <v>-119.354</v>
      </c>
      <c r="Y549" s="48">
        <v>-9999</v>
      </c>
      <c r="Z549" s="14" t="s">
        <v>1219</v>
      </c>
      <c r="AB549" s="44" t="s">
        <v>1071</v>
      </c>
      <c r="AC549" s="14">
        <v>90</v>
      </c>
    </row>
    <row r="550" spans="2:29" ht="12">
      <c r="B550" s="34" t="s">
        <v>1030</v>
      </c>
      <c r="F550" s="21" t="s">
        <v>1046</v>
      </c>
      <c r="G550" s="21" t="s">
        <v>1046</v>
      </c>
      <c r="H550" s="14">
        <v>418</v>
      </c>
      <c r="I550" s="40" t="s">
        <v>2024</v>
      </c>
      <c r="J550" s="21" t="s">
        <v>1046</v>
      </c>
      <c r="K550" s="1" t="s">
        <v>1034</v>
      </c>
      <c r="L550" s="2" t="s">
        <v>1222</v>
      </c>
      <c r="N550" s="2" t="s">
        <v>2016</v>
      </c>
      <c r="O550" s="4" t="s">
        <v>2017</v>
      </c>
      <c r="P550" s="2" t="s">
        <v>1384</v>
      </c>
      <c r="Q550" s="23" t="s">
        <v>1245</v>
      </c>
      <c r="R550" s="23" t="s">
        <v>1154</v>
      </c>
      <c r="S550" s="22">
        <v>15</v>
      </c>
      <c r="U550" s="3">
        <v>40.65749</v>
      </c>
      <c r="V550" s="3">
        <v>-119.3523</v>
      </c>
      <c r="Y550" s="48">
        <v>-9999</v>
      </c>
      <c r="Z550" s="14" t="s">
        <v>1219</v>
      </c>
      <c r="AB550" s="44" t="s">
        <v>1071</v>
      </c>
      <c r="AC550" s="14">
        <v>90</v>
      </c>
    </row>
    <row r="551" spans="2:29" ht="12">
      <c r="B551" s="34" t="s">
        <v>1030</v>
      </c>
      <c r="F551" s="42" t="s">
        <v>1046</v>
      </c>
      <c r="G551" s="42" t="s">
        <v>1046</v>
      </c>
      <c r="H551" s="14">
        <v>419</v>
      </c>
      <c r="I551" s="40" t="s">
        <v>2024</v>
      </c>
      <c r="J551" s="42" t="s">
        <v>1046</v>
      </c>
      <c r="K551" s="1" t="s">
        <v>1034</v>
      </c>
      <c r="L551" s="2" t="s">
        <v>1099</v>
      </c>
      <c r="N551" s="2" t="s">
        <v>2016</v>
      </c>
      <c r="O551" s="4" t="s">
        <v>2017</v>
      </c>
      <c r="P551" s="2" t="s">
        <v>1384</v>
      </c>
      <c r="Q551" s="23" t="s">
        <v>1245</v>
      </c>
      <c r="R551" s="23" t="s">
        <v>1154</v>
      </c>
      <c r="S551" s="22">
        <v>16</v>
      </c>
      <c r="U551" s="3">
        <v>40.65323</v>
      </c>
      <c r="V551" s="3">
        <v>-119.3738</v>
      </c>
      <c r="Y551" s="48">
        <v>-9999</v>
      </c>
      <c r="Z551" s="14" t="s">
        <v>1219</v>
      </c>
      <c r="AB551" s="44" t="s">
        <v>1071</v>
      </c>
      <c r="AC551" s="14">
        <v>90</v>
      </c>
    </row>
    <row r="552" spans="2:29" ht="12">
      <c r="B552" s="34" t="s">
        <v>1030</v>
      </c>
      <c r="F552" s="42" t="s">
        <v>1046</v>
      </c>
      <c r="G552" s="42" t="s">
        <v>1046</v>
      </c>
      <c r="H552" s="14">
        <v>420</v>
      </c>
      <c r="I552" s="40" t="s">
        <v>2024</v>
      </c>
      <c r="J552" s="42" t="s">
        <v>1046</v>
      </c>
      <c r="K552" s="1" t="s">
        <v>1034</v>
      </c>
      <c r="L552" s="2" t="s">
        <v>1099</v>
      </c>
      <c r="N552" s="2" t="s">
        <v>2016</v>
      </c>
      <c r="O552" s="4" t="s">
        <v>2017</v>
      </c>
      <c r="P552" s="2" t="s">
        <v>1384</v>
      </c>
      <c r="Q552" s="23" t="s">
        <v>1245</v>
      </c>
      <c r="R552" s="23" t="s">
        <v>1154</v>
      </c>
      <c r="S552" s="22">
        <v>16</v>
      </c>
      <c r="U552" s="3">
        <v>40.65303</v>
      </c>
      <c r="V552" s="3">
        <v>-119.3734</v>
      </c>
      <c r="Y552" s="48">
        <v>-9999</v>
      </c>
      <c r="Z552" s="14" t="s">
        <v>1219</v>
      </c>
      <c r="AB552" s="44" t="s">
        <v>1071</v>
      </c>
      <c r="AC552" s="14">
        <v>90</v>
      </c>
    </row>
    <row r="553" spans="2:29" ht="12">
      <c r="B553" s="34" t="s">
        <v>1030</v>
      </c>
      <c r="F553" s="42" t="s">
        <v>1046</v>
      </c>
      <c r="G553" s="42" t="s">
        <v>1046</v>
      </c>
      <c r="H553" s="14">
        <v>421</v>
      </c>
      <c r="I553" s="40" t="s">
        <v>2024</v>
      </c>
      <c r="J553" s="42" t="s">
        <v>1046</v>
      </c>
      <c r="K553" s="1" t="s">
        <v>1034</v>
      </c>
      <c r="L553" s="2" t="s">
        <v>1099</v>
      </c>
      <c r="N553" s="2" t="s">
        <v>2016</v>
      </c>
      <c r="O553" s="4" t="s">
        <v>2017</v>
      </c>
      <c r="P553" s="2" t="s">
        <v>1384</v>
      </c>
      <c r="Q553" s="23" t="s">
        <v>1245</v>
      </c>
      <c r="R553" s="23" t="s">
        <v>1154</v>
      </c>
      <c r="S553" s="22">
        <v>16</v>
      </c>
      <c r="U553" s="3">
        <v>40.65368</v>
      </c>
      <c r="V553" s="3">
        <v>-119.3748</v>
      </c>
      <c r="Y553" s="48">
        <v>-9999</v>
      </c>
      <c r="Z553" s="14" t="s">
        <v>1042</v>
      </c>
      <c r="AB553" s="44" t="s">
        <v>1071</v>
      </c>
      <c r="AC553" s="14">
        <v>90</v>
      </c>
    </row>
    <row r="554" spans="2:29" ht="12">
      <c r="B554" s="34" t="s">
        <v>1030</v>
      </c>
      <c r="F554" s="42" t="s">
        <v>1046</v>
      </c>
      <c r="G554" s="42" t="s">
        <v>1046</v>
      </c>
      <c r="H554" s="14">
        <v>422</v>
      </c>
      <c r="I554" s="40" t="s">
        <v>2024</v>
      </c>
      <c r="J554" s="42" t="s">
        <v>1046</v>
      </c>
      <c r="K554" s="1" t="s">
        <v>1034</v>
      </c>
      <c r="L554" s="2" t="s">
        <v>1099</v>
      </c>
      <c r="N554" s="2" t="s">
        <v>2016</v>
      </c>
      <c r="O554" s="4" t="s">
        <v>2017</v>
      </c>
      <c r="P554" s="2" t="s">
        <v>1384</v>
      </c>
      <c r="Q554" s="23" t="s">
        <v>1245</v>
      </c>
      <c r="R554" s="23" t="s">
        <v>1154</v>
      </c>
      <c r="S554" s="22">
        <v>16</v>
      </c>
      <c r="U554" s="3">
        <v>40.6537</v>
      </c>
      <c r="V554" s="3">
        <v>-119.3756</v>
      </c>
      <c r="Y554" s="48">
        <v>-9999</v>
      </c>
      <c r="Z554" s="14" t="s">
        <v>1042</v>
      </c>
      <c r="AB554" s="44" t="s">
        <v>1071</v>
      </c>
      <c r="AC554" s="14">
        <v>90</v>
      </c>
    </row>
    <row r="555" spans="2:29" ht="12">
      <c r="B555" s="34" t="s">
        <v>1030</v>
      </c>
      <c r="F555" s="21" t="s">
        <v>1046</v>
      </c>
      <c r="G555" s="14" t="s">
        <v>1046</v>
      </c>
      <c r="H555" s="14">
        <v>776</v>
      </c>
      <c r="I555" s="40" t="s">
        <v>2024</v>
      </c>
      <c r="J555" s="14" t="s">
        <v>1046</v>
      </c>
      <c r="K555" s="1" t="s">
        <v>1047</v>
      </c>
      <c r="L555" s="2" t="s">
        <v>1058</v>
      </c>
      <c r="N555" s="2" t="s">
        <v>2016</v>
      </c>
      <c r="O555" s="4" t="s">
        <v>2017</v>
      </c>
      <c r="P555" s="2" t="s">
        <v>1384</v>
      </c>
      <c r="Q555" s="23" t="s">
        <v>1245</v>
      </c>
      <c r="R555" s="23" t="s">
        <v>1154</v>
      </c>
      <c r="S555" s="22">
        <v>15</v>
      </c>
      <c r="U555" s="3">
        <v>40.65712</v>
      </c>
      <c r="V555" s="3">
        <v>-119.3545</v>
      </c>
      <c r="Y555" s="11">
        <v>21.1</v>
      </c>
      <c r="Z555" s="14" t="s">
        <v>1042</v>
      </c>
      <c r="AA555" s="14" t="s">
        <v>1054</v>
      </c>
      <c r="AB555" s="44" t="s">
        <v>1071</v>
      </c>
      <c r="AC555" s="14">
        <v>90</v>
      </c>
    </row>
    <row r="556" spans="2:29" ht="12">
      <c r="B556" s="34" t="s">
        <v>1030</v>
      </c>
      <c r="F556" s="21" t="s">
        <v>1046</v>
      </c>
      <c r="G556" s="21" t="s">
        <v>1046</v>
      </c>
      <c r="H556" s="14">
        <v>692</v>
      </c>
      <c r="I556" s="40" t="s">
        <v>2028</v>
      </c>
      <c r="J556" s="43" t="s">
        <v>1046</v>
      </c>
      <c r="K556" s="1" t="s">
        <v>1034</v>
      </c>
      <c r="L556" s="2" t="s">
        <v>2029</v>
      </c>
      <c r="N556" s="2" t="s">
        <v>2029</v>
      </c>
      <c r="O556" s="4" t="s">
        <v>2030</v>
      </c>
      <c r="P556" s="2" t="s">
        <v>1353</v>
      </c>
      <c r="Q556" s="23" t="s">
        <v>1324</v>
      </c>
      <c r="R556" s="23" t="s">
        <v>1332</v>
      </c>
      <c r="S556" s="22">
        <v>33</v>
      </c>
      <c r="U556" s="3">
        <v>38.6572</v>
      </c>
      <c r="V556" s="3">
        <v>-114.6275</v>
      </c>
      <c r="Y556" s="48">
        <v>-9999</v>
      </c>
      <c r="Z556" s="14" t="s">
        <v>1715</v>
      </c>
      <c r="AC556" s="14">
        <v>80</v>
      </c>
    </row>
    <row r="557" spans="1:28" ht="12">
      <c r="A557" t="s">
        <v>2031</v>
      </c>
      <c r="C557" t="s">
        <v>2032</v>
      </c>
      <c r="F557" s="21" t="s">
        <v>2033</v>
      </c>
      <c r="G557" s="21" t="s">
        <v>2034</v>
      </c>
      <c r="H557" s="14" t="s">
        <v>1046</v>
      </c>
      <c r="I557" s="40">
        <v>287</v>
      </c>
      <c r="J557" s="42" t="s">
        <v>1046</v>
      </c>
      <c r="K557" s="1" t="s">
        <v>1087</v>
      </c>
      <c r="L557" s="2" t="s">
        <v>2035</v>
      </c>
      <c r="N557" s="2" t="s">
        <v>2035</v>
      </c>
      <c r="O557" s="4" t="s">
        <v>2036</v>
      </c>
      <c r="P557" s="2" t="s">
        <v>1323</v>
      </c>
      <c r="Q557" s="23" t="s">
        <v>1400</v>
      </c>
      <c r="R557" s="23" t="s">
        <v>1311</v>
      </c>
      <c r="S557" s="22">
        <v>1</v>
      </c>
      <c r="U557" s="3">
        <v>39.8117</v>
      </c>
      <c r="V557" s="3">
        <v>-115.6083</v>
      </c>
      <c r="Y557" s="11">
        <v>24</v>
      </c>
      <c r="AB557" t="s">
        <v>1008</v>
      </c>
    </row>
    <row r="558" spans="2:29" ht="12.75">
      <c r="B558" t="s">
        <v>2037</v>
      </c>
      <c r="C558" s="4" t="s">
        <v>1045</v>
      </c>
      <c r="D558" s="4"/>
      <c r="F558" s="21" t="s">
        <v>1046</v>
      </c>
      <c r="G558" s="27">
        <v>70483</v>
      </c>
      <c r="H558" s="14" t="s">
        <v>1046</v>
      </c>
      <c r="I558" s="40">
        <v>139</v>
      </c>
      <c r="J558" s="42" t="s">
        <v>1046</v>
      </c>
      <c r="K558" s="1" t="s">
        <v>1034</v>
      </c>
      <c r="L558" s="6" t="s">
        <v>1099</v>
      </c>
      <c r="N558" s="2" t="s">
        <v>2038</v>
      </c>
      <c r="O558" s="28" t="s">
        <v>2039</v>
      </c>
      <c r="P558" s="2" t="s">
        <v>1344</v>
      </c>
      <c r="Q558" s="23" t="s">
        <v>1345</v>
      </c>
      <c r="R558" s="23" t="s">
        <v>1445</v>
      </c>
      <c r="S558" s="22">
        <v>15</v>
      </c>
      <c r="U558" s="7">
        <v>40.98928</v>
      </c>
      <c r="V558" s="7">
        <v>-117.4669</v>
      </c>
      <c r="W558" s="7"/>
      <c r="X558" s="7"/>
      <c r="Y558" s="11">
        <v>48.9</v>
      </c>
      <c r="Z558" s="30" t="s">
        <v>2040</v>
      </c>
      <c r="AA558" s="32" t="s">
        <v>1106</v>
      </c>
      <c r="AB558" s="44" t="s">
        <v>1071</v>
      </c>
      <c r="AC558" s="14">
        <v>81</v>
      </c>
    </row>
    <row r="559" spans="2:29" ht="12.75">
      <c r="B559" t="s">
        <v>2037</v>
      </c>
      <c r="C559" s="4" t="s">
        <v>1045</v>
      </c>
      <c r="D559" s="4"/>
      <c r="F559" s="21" t="s">
        <v>1046</v>
      </c>
      <c r="G559" s="27">
        <v>70472</v>
      </c>
      <c r="H559" s="14" t="s">
        <v>1046</v>
      </c>
      <c r="I559" s="40">
        <v>139</v>
      </c>
      <c r="J559" s="42" t="s">
        <v>1046</v>
      </c>
      <c r="K559" s="1" t="s">
        <v>1034</v>
      </c>
      <c r="L559" s="6" t="s">
        <v>1099</v>
      </c>
      <c r="N559" s="2" t="s">
        <v>2038</v>
      </c>
      <c r="O559" s="28" t="s">
        <v>2039</v>
      </c>
      <c r="P559" s="2" t="s">
        <v>1344</v>
      </c>
      <c r="Q559" s="23" t="s">
        <v>1345</v>
      </c>
      <c r="R559" s="23" t="s">
        <v>1445</v>
      </c>
      <c r="S559" s="22">
        <v>15</v>
      </c>
      <c r="U559" s="7">
        <v>40.98932</v>
      </c>
      <c r="V559" s="7">
        <v>-117.4669</v>
      </c>
      <c r="W559" s="7"/>
      <c r="X559" s="7"/>
      <c r="Y559" s="11">
        <v>48.9</v>
      </c>
      <c r="Z559" s="30" t="s">
        <v>2040</v>
      </c>
      <c r="AA559" s="32" t="s">
        <v>1106</v>
      </c>
      <c r="AB559" s="44" t="s">
        <v>1071</v>
      </c>
      <c r="AC559" s="14">
        <v>81</v>
      </c>
    </row>
    <row r="560" spans="2:29" ht="12.75">
      <c r="B560" t="s">
        <v>1044</v>
      </c>
      <c r="C560" s="4" t="s">
        <v>1045</v>
      </c>
      <c r="D560" s="4"/>
      <c r="F560" s="27">
        <v>74261</v>
      </c>
      <c r="G560" s="27">
        <v>70471</v>
      </c>
      <c r="H560" s="14" t="s">
        <v>1046</v>
      </c>
      <c r="I560" s="40">
        <v>139</v>
      </c>
      <c r="J560" s="42">
        <v>148</v>
      </c>
      <c r="K560" s="1" t="s">
        <v>1057</v>
      </c>
      <c r="L560" s="6" t="s">
        <v>2041</v>
      </c>
      <c r="N560" s="2" t="s">
        <v>2038</v>
      </c>
      <c r="O560" s="28" t="s">
        <v>2039</v>
      </c>
      <c r="P560" s="2" t="s">
        <v>1344</v>
      </c>
      <c r="Q560" s="23" t="s">
        <v>1345</v>
      </c>
      <c r="R560" s="23" t="s">
        <v>1445</v>
      </c>
      <c r="S560" s="22">
        <v>36</v>
      </c>
      <c r="U560" s="7">
        <v>40.94931</v>
      </c>
      <c r="V560" s="7">
        <v>-117.4235</v>
      </c>
      <c r="W560" s="7"/>
      <c r="X560" s="7"/>
      <c r="Y560" s="13">
        <v>61.7</v>
      </c>
      <c r="Z560" s="28" t="s">
        <v>1479</v>
      </c>
      <c r="AA560" s="31" t="s">
        <v>1106</v>
      </c>
      <c r="AB560" s="8" t="s">
        <v>1071</v>
      </c>
      <c r="AC560" s="14">
        <v>81</v>
      </c>
    </row>
    <row r="561" spans="2:29" ht="12.75">
      <c r="B561" t="s">
        <v>1044</v>
      </c>
      <c r="C561" s="4" t="s">
        <v>1045</v>
      </c>
      <c r="D561" s="4"/>
      <c r="F561" s="21" t="s">
        <v>1046</v>
      </c>
      <c r="G561" s="27">
        <v>70470</v>
      </c>
      <c r="H561" s="14" t="s">
        <v>1046</v>
      </c>
      <c r="I561" s="40">
        <v>139</v>
      </c>
      <c r="J561" s="42" t="s">
        <v>1046</v>
      </c>
      <c r="K561" s="1" t="s">
        <v>1087</v>
      </c>
      <c r="L561" s="6" t="s">
        <v>1099</v>
      </c>
      <c r="N561" s="2" t="s">
        <v>2038</v>
      </c>
      <c r="O561" s="28" t="s">
        <v>2039</v>
      </c>
      <c r="P561" s="2" t="s">
        <v>1344</v>
      </c>
      <c r="Q561" s="23" t="s">
        <v>1345</v>
      </c>
      <c r="R561" s="23" t="s">
        <v>1445</v>
      </c>
      <c r="S561" s="22">
        <v>36</v>
      </c>
      <c r="U561" s="7">
        <v>40.95301</v>
      </c>
      <c r="V561" s="7">
        <v>-117.4191</v>
      </c>
      <c r="W561" s="7"/>
      <c r="X561" s="7"/>
      <c r="Y561" s="13">
        <v>20.6</v>
      </c>
      <c r="Z561" s="28" t="s">
        <v>1312</v>
      </c>
      <c r="AA561" s="31" t="s">
        <v>1106</v>
      </c>
      <c r="AB561" s="44" t="s">
        <v>1071</v>
      </c>
      <c r="AC561" s="14">
        <v>81</v>
      </c>
    </row>
    <row r="562" spans="2:29" ht="12">
      <c r="B562" s="34" t="s">
        <v>1030</v>
      </c>
      <c r="F562" s="39" t="s">
        <v>2042</v>
      </c>
      <c r="G562" s="21" t="s">
        <v>2043</v>
      </c>
      <c r="H562" s="14">
        <v>425</v>
      </c>
      <c r="I562" s="40" t="s">
        <v>2044</v>
      </c>
      <c r="J562" s="42">
        <v>147</v>
      </c>
      <c r="K562" s="1" t="s">
        <v>1034</v>
      </c>
      <c r="L562" s="4" t="s">
        <v>2045</v>
      </c>
      <c r="N562" s="2" t="s">
        <v>2046</v>
      </c>
      <c r="O562" s="4" t="s">
        <v>2039</v>
      </c>
      <c r="P562" s="2" t="s">
        <v>1344</v>
      </c>
      <c r="Q562" s="23" t="s">
        <v>1345</v>
      </c>
      <c r="R562" s="23" t="s">
        <v>1445</v>
      </c>
      <c r="S562" s="22">
        <v>29</v>
      </c>
      <c r="T562" s="8" t="s">
        <v>2047</v>
      </c>
      <c r="U562" s="3">
        <v>40.96107</v>
      </c>
      <c r="V562" s="3">
        <v>-117.4936</v>
      </c>
      <c r="Y562" s="12">
        <f>74</f>
        <v>74</v>
      </c>
      <c r="Z562" s="14" t="s">
        <v>1300</v>
      </c>
      <c r="AB562" s="8" t="s">
        <v>1220</v>
      </c>
      <c r="AC562" s="14">
        <v>81</v>
      </c>
    </row>
    <row r="563" spans="2:29" ht="12">
      <c r="B563" s="34" t="s">
        <v>1030</v>
      </c>
      <c r="F563" s="21" t="s">
        <v>1046</v>
      </c>
      <c r="G563" s="21" t="s">
        <v>1046</v>
      </c>
      <c r="H563" s="14">
        <v>426</v>
      </c>
      <c r="I563" s="40" t="s">
        <v>2044</v>
      </c>
      <c r="J563" s="42" t="s">
        <v>1046</v>
      </c>
      <c r="K563" s="1" t="s">
        <v>1034</v>
      </c>
      <c r="L563" s="2" t="s">
        <v>2048</v>
      </c>
      <c r="N563" s="2" t="s">
        <v>2046</v>
      </c>
      <c r="O563" s="4" t="s">
        <v>2039</v>
      </c>
      <c r="P563" s="2" t="s">
        <v>1344</v>
      </c>
      <c r="Q563" s="23" t="s">
        <v>1345</v>
      </c>
      <c r="R563" s="23" t="s">
        <v>1445</v>
      </c>
      <c r="S563" s="22">
        <v>32</v>
      </c>
      <c r="U563" s="3">
        <v>40.95413</v>
      </c>
      <c r="V563" s="3">
        <v>-117.4895</v>
      </c>
      <c r="Y563" s="48">
        <v>-9999</v>
      </c>
      <c r="Z563" s="14" t="s">
        <v>2049</v>
      </c>
      <c r="AB563" s="35" t="s">
        <v>1622</v>
      </c>
      <c r="AC563" s="14">
        <v>81</v>
      </c>
    </row>
    <row r="564" spans="2:29" ht="12">
      <c r="B564" s="34" t="s">
        <v>1030</v>
      </c>
      <c r="F564" s="21">
        <v>74367</v>
      </c>
      <c r="G564" s="14" t="s">
        <v>1046</v>
      </c>
      <c r="H564" s="14">
        <v>427</v>
      </c>
      <c r="I564" s="40" t="s">
        <v>2044</v>
      </c>
      <c r="J564" s="14" t="s">
        <v>1046</v>
      </c>
      <c r="K564" s="1" t="s">
        <v>1057</v>
      </c>
      <c r="L564" s="2" t="s">
        <v>1058</v>
      </c>
      <c r="N564" s="2" t="s">
        <v>2046</v>
      </c>
      <c r="O564" s="4" t="s">
        <v>2039</v>
      </c>
      <c r="P564" s="2" t="s">
        <v>1344</v>
      </c>
      <c r="Q564" s="23" t="s">
        <v>1345</v>
      </c>
      <c r="R564" s="23" t="s">
        <v>1445</v>
      </c>
      <c r="S564" s="22">
        <v>32</v>
      </c>
      <c r="U564" s="3">
        <v>40.95658</v>
      </c>
      <c r="V564" s="3">
        <v>-117.4891</v>
      </c>
      <c r="Y564" s="11">
        <v>81</v>
      </c>
      <c r="Z564" s="14" t="s">
        <v>2050</v>
      </c>
      <c r="AA564" s="14" t="s">
        <v>1106</v>
      </c>
      <c r="AB564" s="45" t="s">
        <v>1055</v>
      </c>
      <c r="AC564" s="14">
        <v>81</v>
      </c>
    </row>
    <row r="565" spans="2:29" ht="12">
      <c r="B565" s="34" t="s">
        <v>1030</v>
      </c>
      <c r="F565" s="21" t="s">
        <v>1046</v>
      </c>
      <c r="G565" s="21" t="s">
        <v>1046</v>
      </c>
      <c r="H565" s="14">
        <v>428</v>
      </c>
      <c r="I565" s="21" t="s">
        <v>1046</v>
      </c>
      <c r="J565" s="21" t="s">
        <v>1046</v>
      </c>
      <c r="K565" s="1" t="s">
        <v>1057</v>
      </c>
      <c r="L565" s="2" t="s">
        <v>2051</v>
      </c>
      <c r="N565" s="2" t="s">
        <v>2052</v>
      </c>
      <c r="O565" s="4" t="s">
        <v>2053</v>
      </c>
      <c r="P565" s="2" t="s">
        <v>1344</v>
      </c>
      <c r="Q565" s="23" t="s">
        <v>1793</v>
      </c>
      <c r="R565" s="23" t="s">
        <v>1669</v>
      </c>
      <c r="S565" s="22">
        <v>3</v>
      </c>
      <c r="U565" s="3">
        <v>41.10606</v>
      </c>
      <c r="V565" s="3">
        <v>-117.5706</v>
      </c>
      <c r="Y565" s="48">
        <v>-9999</v>
      </c>
      <c r="Z565" s="14" t="s">
        <v>1042</v>
      </c>
      <c r="AB565" s="8" t="s">
        <v>1125</v>
      </c>
      <c r="AC565"/>
    </row>
    <row r="566" spans="2:29" ht="12">
      <c r="B566" s="34" t="s">
        <v>1030</v>
      </c>
      <c r="F566" s="21" t="s">
        <v>2064</v>
      </c>
      <c r="G566" s="21" t="s">
        <v>2065</v>
      </c>
      <c r="H566" s="14">
        <v>722</v>
      </c>
      <c r="I566" s="40" t="s">
        <v>2054</v>
      </c>
      <c r="J566" s="42">
        <v>90</v>
      </c>
      <c r="K566" s="1" t="s">
        <v>1034</v>
      </c>
      <c r="L566" s="2" t="s">
        <v>2057</v>
      </c>
      <c r="N566" s="2" t="s">
        <v>2056</v>
      </c>
      <c r="O566" s="4" t="s">
        <v>2057</v>
      </c>
      <c r="P566" s="2" t="s">
        <v>1732</v>
      </c>
      <c r="Q566" s="23" t="s">
        <v>1628</v>
      </c>
      <c r="R566" s="23" t="s">
        <v>1325</v>
      </c>
      <c r="S566" s="22">
        <v>30</v>
      </c>
      <c r="T566" s="8" t="s">
        <v>1931</v>
      </c>
      <c r="U566" s="3">
        <v>41.9287</v>
      </c>
      <c r="V566" s="3">
        <v>-114.0709</v>
      </c>
      <c r="Y566" s="12">
        <f>43</f>
        <v>43</v>
      </c>
      <c r="Z566" s="14" t="s">
        <v>1042</v>
      </c>
      <c r="AA566" s="14" t="s">
        <v>1106</v>
      </c>
      <c r="AB566" s="8" t="s">
        <v>1220</v>
      </c>
      <c r="AC566" s="14">
        <v>89</v>
      </c>
    </row>
    <row r="567" spans="2:29" ht="12">
      <c r="B567" s="34" t="s">
        <v>1030</v>
      </c>
      <c r="F567" s="21">
        <v>74154</v>
      </c>
      <c r="G567" s="21" t="s">
        <v>1046</v>
      </c>
      <c r="H567" s="14">
        <v>723</v>
      </c>
      <c r="I567" s="40" t="s">
        <v>2054</v>
      </c>
      <c r="J567" s="42">
        <v>87</v>
      </c>
      <c r="K567" s="1" t="s">
        <v>1057</v>
      </c>
      <c r="L567" s="2" t="s">
        <v>2055</v>
      </c>
      <c r="N567" s="2" t="s">
        <v>2056</v>
      </c>
      <c r="O567" s="4" t="s">
        <v>2057</v>
      </c>
      <c r="P567" s="2" t="s">
        <v>1732</v>
      </c>
      <c r="Q567" s="23" t="s">
        <v>1208</v>
      </c>
      <c r="R567" s="23" t="s">
        <v>1960</v>
      </c>
      <c r="S567" s="22">
        <v>15</v>
      </c>
      <c r="T567" s="8" t="s">
        <v>1096</v>
      </c>
      <c r="U567" s="3">
        <v>41.88432</v>
      </c>
      <c r="V567" s="3">
        <v>-114.1176</v>
      </c>
      <c r="Y567" s="11">
        <v>43.3</v>
      </c>
      <c r="Z567" s="14" t="s">
        <v>1042</v>
      </c>
      <c r="AA567" s="14" t="s">
        <v>1054</v>
      </c>
      <c r="AB567" s="8" t="s">
        <v>2058</v>
      </c>
      <c r="AC567" s="14">
        <v>89</v>
      </c>
    </row>
    <row r="568" spans="2:29" ht="12">
      <c r="B568" t="s">
        <v>2059</v>
      </c>
      <c r="F568" s="21" t="s">
        <v>1046</v>
      </c>
      <c r="G568" s="21" t="s">
        <v>1046</v>
      </c>
      <c r="H568" s="14" t="s">
        <v>1046</v>
      </c>
      <c r="I568" s="40">
        <v>52</v>
      </c>
      <c r="J568" s="42">
        <v>88</v>
      </c>
      <c r="K568" s="1" t="s">
        <v>1087</v>
      </c>
      <c r="L568" s="4" t="s">
        <v>2060</v>
      </c>
      <c r="M568" s="4"/>
      <c r="N568" s="2" t="s">
        <v>2056</v>
      </c>
      <c r="O568" s="4" t="s">
        <v>2057</v>
      </c>
      <c r="P568" s="2" t="s">
        <v>1732</v>
      </c>
      <c r="Q568" s="24" t="s">
        <v>1208</v>
      </c>
      <c r="R568" s="24" t="s">
        <v>1960</v>
      </c>
      <c r="S568" s="25" t="s">
        <v>1395</v>
      </c>
      <c r="T568" s="8" t="s">
        <v>2061</v>
      </c>
      <c r="U568" s="3">
        <v>41.88667</v>
      </c>
      <c r="V568" s="3">
        <v>-114.12</v>
      </c>
      <c r="Y568" s="12">
        <f>33.9</f>
        <v>33.9</v>
      </c>
      <c r="Z568" s="18" t="s">
        <v>2062</v>
      </c>
      <c r="AA568" s="18" t="s">
        <v>2062</v>
      </c>
      <c r="AB568" s="8" t="s">
        <v>1335</v>
      </c>
      <c r="AC568" s="18" t="s">
        <v>2062</v>
      </c>
    </row>
    <row r="569" spans="2:29" ht="12">
      <c r="B569" t="s">
        <v>1044</v>
      </c>
      <c r="C569" t="s">
        <v>2063</v>
      </c>
      <c r="F569" s="21">
        <v>74733</v>
      </c>
      <c r="G569" s="21">
        <v>71089</v>
      </c>
      <c r="H569" s="14" t="s">
        <v>1046</v>
      </c>
      <c r="I569" s="40">
        <v>52</v>
      </c>
      <c r="J569" s="42">
        <v>89</v>
      </c>
      <c r="K569" s="1" t="s">
        <v>1047</v>
      </c>
      <c r="L569" s="4" t="s">
        <v>2055</v>
      </c>
      <c r="M569" s="4"/>
      <c r="N569" s="2" t="s">
        <v>2056</v>
      </c>
      <c r="O569" s="4" t="s">
        <v>2057</v>
      </c>
      <c r="P569" s="2" t="s">
        <v>1732</v>
      </c>
      <c r="Q569" s="24" t="s">
        <v>1208</v>
      </c>
      <c r="R569" s="24" t="s">
        <v>1960</v>
      </c>
      <c r="S569" s="25" t="s">
        <v>1976</v>
      </c>
      <c r="T569" s="8" t="s">
        <v>1109</v>
      </c>
      <c r="U569" s="3">
        <v>41.90267</v>
      </c>
      <c r="V569" s="3">
        <v>-114.0995</v>
      </c>
      <c r="Y569" s="12">
        <f>21</f>
        <v>21</v>
      </c>
      <c r="Z569" s="14" t="s">
        <v>1390</v>
      </c>
      <c r="AA569" s="14" t="s">
        <v>1054</v>
      </c>
      <c r="AB569" s="8" t="s">
        <v>2058</v>
      </c>
      <c r="AC569" s="14">
        <v>89</v>
      </c>
    </row>
    <row r="570" spans="2:29" ht="12">
      <c r="B570" t="s">
        <v>1044</v>
      </c>
      <c r="C570" t="s">
        <v>2066</v>
      </c>
      <c r="F570" s="21" t="s">
        <v>1046</v>
      </c>
      <c r="G570" s="21">
        <v>71505</v>
      </c>
      <c r="H570" s="14" t="s">
        <v>1046</v>
      </c>
      <c r="I570" s="40">
        <v>259</v>
      </c>
      <c r="J570" s="42" t="s">
        <v>1046</v>
      </c>
      <c r="K570" s="1" t="s">
        <v>1057</v>
      </c>
      <c r="L570" s="2" t="s">
        <v>2067</v>
      </c>
      <c r="M570"/>
      <c r="N570" s="2" t="s">
        <v>2068</v>
      </c>
      <c r="O570" s="4" t="s">
        <v>2069</v>
      </c>
      <c r="P570" s="2" t="s">
        <v>1384</v>
      </c>
      <c r="Q570" s="23" t="s">
        <v>1419</v>
      </c>
      <c r="R570" s="23" t="s">
        <v>1154</v>
      </c>
      <c r="S570" s="22">
        <v>35</v>
      </c>
      <c r="U570" s="3">
        <v>40.78505</v>
      </c>
      <c r="V570" s="3">
        <v>-119.3339</v>
      </c>
      <c r="Y570" s="48">
        <v>-9999</v>
      </c>
      <c r="Z570" s="18" t="s">
        <v>2070</v>
      </c>
      <c r="AA570" s="14" t="s">
        <v>1106</v>
      </c>
      <c r="AC570" s="14">
        <v>80</v>
      </c>
    </row>
    <row r="571" spans="2:28" ht="12">
      <c r="B571" s="14" t="s">
        <v>2071</v>
      </c>
      <c r="F571" s="21" t="s">
        <v>1046</v>
      </c>
      <c r="G571" s="21" t="s">
        <v>1046</v>
      </c>
      <c r="H571" s="14" t="s">
        <v>1046</v>
      </c>
      <c r="I571" s="40" t="s">
        <v>1046</v>
      </c>
      <c r="J571" s="42">
        <v>310</v>
      </c>
      <c r="K571" s="1" t="s">
        <v>1034</v>
      </c>
      <c r="L571" s="2" t="s">
        <v>2072</v>
      </c>
      <c r="N571" s="2" t="s">
        <v>2073</v>
      </c>
      <c r="O571" s="4" t="s">
        <v>2074</v>
      </c>
      <c r="P571" s="2" t="s">
        <v>1353</v>
      </c>
      <c r="Q571" s="21" t="s">
        <v>1161</v>
      </c>
      <c r="R571" s="21" t="s">
        <v>1369</v>
      </c>
      <c r="S571" s="22">
        <v>16</v>
      </c>
      <c r="T571"/>
      <c r="U571" s="3">
        <v>38.99</v>
      </c>
      <c r="V571" s="3">
        <v>-118.97611</v>
      </c>
      <c r="Y571" s="12">
        <v>53</v>
      </c>
      <c r="AB571" s="8" t="s">
        <v>1063</v>
      </c>
    </row>
    <row r="572" spans="2:29" ht="12">
      <c r="B572" s="34" t="s">
        <v>1030</v>
      </c>
      <c r="C572" s="14" t="s">
        <v>2075</v>
      </c>
      <c r="F572" s="21" t="s">
        <v>1046</v>
      </c>
      <c r="G572" s="21" t="s">
        <v>1046</v>
      </c>
      <c r="H572" s="14">
        <v>777</v>
      </c>
      <c r="I572" s="40" t="s">
        <v>2076</v>
      </c>
      <c r="J572" s="42" t="s">
        <v>1046</v>
      </c>
      <c r="K572" s="1" t="s">
        <v>1047</v>
      </c>
      <c r="L572" s="2" t="s">
        <v>2077</v>
      </c>
      <c r="N572" s="2" t="s">
        <v>2078</v>
      </c>
      <c r="O572" s="4" t="s">
        <v>2079</v>
      </c>
      <c r="P572" s="2" t="s">
        <v>1732</v>
      </c>
      <c r="Q572" s="23" t="s">
        <v>1950</v>
      </c>
      <c r="R572" s="23" t="s">
        <v>2080</v>
      </c>
      <c r="S572" s="22">
        <v>24</v>
      </c>
      <c r="U572" s="3">
        <v>41.77901</v>
      </c>
      <c r="V572" s="3">
        <v>-115.3726</v>
      </c>
      <c r="Y572" s="11">
        <v>26.7</v>
      </c>
      <c r="Z572" s="14" t="s">
        <v>1042</v>
      </c>
      <c r="AA572" s="14" t="s">
        <v>1106</v>
      </c>
      <c r="AB572" s="35" t="s">
        <v>1622</v>
      </c>
      <c r="AC572" s="14">
        <v>86</v>
      </c>
    </row>
    <row r="573" spans="2:29" ht="12">
      <c r="B573" t="s">
        <v>1044</v>
      </c>
      <c r="F573" s="21">
        <v>26067</v>
      </c>
      <c r="G573" s="21">
        <v>70729</v>
      </c>
      <c r="H573" s="14" t="s">
        <v>1046</v>
      </c>
      <c r="I573" s="40" t="s">
        <v>1046</v>
      </c>
      <c r="J573" s="42">
        <v>333</v>
      </c>
      <c r="K573" s="1" t="s">
        <v>1047</v>
      </c>
      <c r="L573" s="2" t="s">
        <v>2081</v>
      </c>
      <c r="N573" s="2" t="s">
        <v>2082</v>
      </c>
      <c r="O573" s="4" t="s">
        <v>2083</v>
      </c>
      <c r="P573" s="2" t="s">
        <v>1070</v>
      </c>
      <c r="Q573" s="24" t="s">
        <v>2084</v>
      </c>
      <c r="R573" s="24" t="s">
        <v>1318</v>
      </c>
      <c r="S573" s="25" t="s">
        <v>1074</v>
      </c>
      <c r="T573"/>
      <c r="U573" s="3">
        <v>38.30833</v>
      </c>
      <c r="V573" s="3">
        <v>-117.29167</v>
      </c>
      <c r="Y573" s="12">
        <f>27.7</f>
        <v>27.7</v>
      </c>
      <c r="Z573" s="14" t="s">
        <v>1312</v>
      </c>
      <c r="AA573" s="14" t="s">
        <v>1054</v>
      </c>
      <c r="AB573" s="8" t="s">
        <v>1235</v>
      </c>
      <c r="AC573" s="14">
        <v>87</v>
      </c>
    </row>
    <row r="574" spans="2:29" ht="12">
      <c r="B574" t="s">
        <v>1281</v>
      </c>
      <c r="F574" s="21">
        <v>74657</v>
      </c>
      <c r="G574" s="21">
        <v>71568</v>
      </c>
      <c r="H574" s="14" t="s">
        <v>1046</v>
      </c>
      <c r="I574" s="40">
        <v>166</v>
      </c>
      <c r="J574" s="42">
        <v>368</v>
      </c>
      <c r="K574" s="1" t="s">
        <v>1087</v>
      </c>
      <c r="L574" s="2" t="s">
        <v>2085</v>
      </c>
      <c r="N574" s="2" t="s">
        <v>2086</v>
      </c>
      <c r="O574" s="4" t="s">
        <v>2087</v>
      </c>
      <c r="P574" s="2" t="s">
        <v>1184</v>
      </c>
      <c r="Q574" s="24" t="s">
        <v>2084</v>
      </c>
      <c r="R574" s="24" t="s">
        <v>1960</v>
      </c>
      <c r="S574" s="25" t="s">
        <v>2088</v>
      </c>
      <c r="T574"/>
      <c r="U574" s="3">
        <v>38.29667</v>
      </c>
      <c r="V574" s="3">
        <v>-114.27333</v>
      </c>
      <c r="Y574" s="12">
        <f>28.9</f>
        <v>28.9</v>
      </c>
      <c r="Z574" s="14" t="s">
        <v>1312</v>
      </c>
      <c r="AA574" s="14" t="s">
        <v>1106</v>
      </c>
      <c r="AB574" s="8" t="s">
        <v>2089</v>
      </c>
      <c r="AC574" s="14">
        <v>73</v>
      </c>
    </row>
    <row r="575" spans="2:28" ht="12">
      <c r="B575" t="s">
        <v>1044</v>
      </c>
      <c r="F575" s="21" t="s">
        <v>1046</v>
      </c>
      <c r="G575" s="21" t="s">
        <v>1046</v>
      </c>
      <c r="H575" s="14" t="s">
        <v>1046</v>
      </c>
      <c r="I575" s="40" t="s">
        <v>1046</v>
      </c>
      <c r="J575" s="42">
        <v>226</v>
      </c>
      <c r="K575" s="1" t="s">
        <v>1047</v>
      </c>
      <c r="L575" s="2" t="s">
        <v>2090</v>
      </c>
      <c r="N575" s="2" t="s">
        <v>2091</v>
      </c>
      <c r="O575" s="4" t="s">
        <v>2092</v>
      </c>
      <c r="P575" s="2" t="s">
        <v>1815</v>
      </c>
      <c r="Q575" s="24" t="s">
        <v>1161</v>
      </c>
      <c r="R575" s="24" t="s">
        <v>1451</v>
      </c>
      <c r="S575" s="25" t="s">
        <v>1976</v>
      </c>
      <c r="T575" s="8" t="s">
        <v>2093</v>
      </c>
      <c r="U575" s="3">
        <v>39.01833</v>
      </c>
      <c r="V575" s="3">
        <v>-119.71194</v>
      </c>
      <c r="Y575" s="12">
        <v>21</v>
      </c>
      <c r="AB575" s="8" t="s">
        <v>1063</v>
      </c>
    </row>
    <row r="576" spans="2:29" ht="12">
      <c r="B576" s="34" t="s">
        <v>1030</v>
      </c>
      <c r="F576" s="21">
        <v>74847</v>
      </c>
      <c r="G576" s="21" t="s">
        <v>1046</v>
      </c>
      <c r="H576" s="14">
        <v>307</v>
      </c>
      <c r="I576" s="40">
        <v>8</v>
      </c>
      <c r="J576" s="42" t="s">
        <v>1046</v>
      </c>
      <c r="K576" s="1" t="s">
        <v>1047</v>
      </c>
      <c r="L576" s="2" t="s">
        <v>2094</v>
      </c>
      <c r="N576" s="2" t="s">
        <v>2095</v>
      </c>
      <c r="O576" s="4" t="s">
        <v>1852</v>
      </c>
      <c r="P576" s="2" t="s">
        <v>1399</v>
      </c>
      <c r="Q576" s="23" t="s">
        <v>1548</v>
      </c>
      <c r="R576" s="23" t="s">
        <v>1361</v>
      </c>
      <c r="S576" s="22">
        <v>19</v>
      </c>
      <c r="U576" s="3">
        <v>39.67517</v>
      </c>
      <c r="V576" s="3">
        <v>-118.094</v>
      </c>
      <c r="Y576" s="11">
        <v>21.1</v>
      </c>
      <c r="Z576" s="14" t="s">
        <v>1042</v>
      </c>
      <c r="AA576" s="14" t="s">
        <v>1106</v>
      </c>
      <c r="AB576" s="8" t="s">
        <v>1125</v>
      </c>
      <c r="AC576" s="14">
        <v>72</v>
      </c>
    </row>
    <row r="577" spans="2:29" ht="12">
      <c r="B577" s="34" t="s">
        <v>1030</v>
      </c>
      <c r="F577" s="21">
        <v>74848</v>
      </c>
      <c r="G577" s="21">
        <v>70315</v>
      </c>
      <c r="H577" s="14">
        <v>305</v>
      </c>
      <c r="I577" s="40" t="s">
        <v>2096</v>
      </c>
      <c r="J577" s="42">
        <v>256</v>
      </c>
      <c r="K577" s="1" t="s">
        <v>1047</v>
      </c>
      <c r="L577" s="2" t="s">
        <v>2097</v>
      </c>
      <c r="N577" s="2" t="s">
        <v>2095</v>
      </c>
      <c r="O577" s="4" t="s">
        <v>1852</v>
      </c>
      <c r="P577" s="2" t="s">
        <v>1399</v>
      </c>
      <c r="Q577" s="23" t="s">
        <v>1548</v>
      </c>
      <c r="R577" s="23" t="s">
        <v>1361</v>
      </c>
      <c r="S577" s="22">
        <v>20</v>
      </c>
      <c r="T577" s="8" t="s">
        <v>1041</v>
      </c>
      <c r="U577" s="3">
        <v>39.67697</v>
      </c>
      <c r="V577" s="3">
        <v>-118.0682</v>
      </c>
      <c r="Y577" s="11">
        <v>21.7</v>
      </c>
      <c r="Z577" s="14" t="s">
        <v>1042</v>
      </c>
      <c r="AA577" s="14" t="s">
        <v>1054</v>
      </c>
      <c r="AB577" s="45" t="s">
        <v>1055</v>
      </c>
      <c r="AC577" s="14">
        <v>72</v>
      </c>
    </row>
    <row r="578" spans="2:29" ht="12">
      <c r="B578" s="34" t="s">
        <v>1030</v>
      </c>
      <c r="F578" s="21">
        <v>74849</v>
      </c>
      <c r="G578" s="21">
        <v>70315</v>
      </c>
      <c r="H578" s="14">
        <v>306</v>
      </c>
      <c r="I578" s="40" t="s">
        <v>2096</v>
      </c>
      <c r="J578" s="42" t="s">
        <v>1046</v>
      </c>
      <c r="K578" s="1" t="s">
        <v>1047</v>
      </c>
      <c r="L578" s="2" t="s">
        <v>2098</v>
      </c>
      <c r="N578" s="2" t="s">
        <v>2095</v>
      </c>
      <c r="O578" s="4" t="s">
        <v>1852</v>
      </c>
      <c r="P578" s="2" t="s">
        <v>1399</v>
      </c>
      <c r="Q578" s="23" t="s">
        <v>1548</v>
      </c>
      <c r="R578" s="23" t="s">
        <v>1361</v>
      </c>
      <c r="S578" s="22">
        <v>20</v>
      </c>
      <c r="U578" s="3">
        <v>39.67574</v>
      </c>
      <c r="V578" s="3">
        <v>-118.0692</v>
      </c>
      <c r="Y578" s="11">
        <v>21.7</v>
      </c>
      <c r="Z578" s="14" t="s">
        <v>1042</v>
      </c>
      <c r="AA578" s="14" t="s">
        <v>1106</v>
      </c>
      <c r="AB578" s="45" t="s">
        <v>1055</v>
      </c>
      <c r="AC578" s="14">
        <v>72</v>
      </c>
    </row>
    <row r="579" spans="2:28" ht="12">
      <c r="B579" t="s">
        <v>1044</v>
      </c>
      <c r="F579" s="21" t="s">
        <v>1046</v>
      </c>
      <c r="G579" s="21">
        <v>70315</v>
      </c>
      <c r="H579" s="14" t="s">
        <v>1046</v>
      </c>
      <c r="I579" s="40">
        <v>8</v>
      </c>
      <c r="J579" s="42" t="s">
        <v>1046</v>
      </c>
      <c r="K579" s="1" t="s">
        <v>1047</v>
      </c>
      <c r="L579" s="4" t="s">
        <v>2099</v>
      </c>
      <c r="M579" s="4"/>
      <c r="N579" s="2" t="s">
        <v>2095</v>
      </c>
      <c r="O579" s="4" t="s">
        <v>1758</v>
      </c>
      <c r="P579" s="2" t="s">
        <v>1399</v>
      </c>
      <c r="Q579" s="21" t="s">
        <v>1548</v>
      </c>
      <c r="R579" s="21" t="s">
        <v>1750</v>
      </c>
      <c r="S579" s="22">
        <v>20</v>
      </c>
      <c r="T579"/>
      <c r="U579" s="3">
        <v>39.67697</v>
      </c>
      <c r="V579" s="3">
        <v>-118.0682</v>
      </c>
      <c r="Y579" s="11">
        <v>21.7</v>
      </c>
      <c r="AB579" s="45" t="s">
        <v>1055</v>
      </c>
    </row>
    <row r="580" spans="2:29" ht="12">
      <c r="B580" s="34" t="s">
        <v>1030</v>
      </c>
      <c r="F580" s="21">
        <v>74361</v>
      </c>
      <c r="G580" s="21" t="s">
        <v>1046</v>
      </c>
      <c r="H580" s="14">
        <v>445</v>
      </c>
      <c r="I580" s="40" t="s">
        <v>2115</v>
      </c>
      <c r="J580" s="42" t="s">
        <v>1046</v>
      </c>
      <c r="K580" s="1" t="s">
        <v>1057</v>
      </c>
      <c r="L580" s="2" t="s">
        <v>2116</v>
      </c>
      <c r="N580" s="2" t="s">
        <v>2103</v>
      </c>
      <c r="O580" s="4" t="s">
        <v>2104</v>
      </c>
      <c r="P580" s="2" t="s">
        <v>1353</v>
      </c>
      <c r="Q580" s="23" t="s">
        <v>1824</v>
      </c>
      <c r="R580" s="23" t="s">
        <v>1537</v>
      </c>
      <c r="S580" s="22">
        <v>18</v>
      </c>
      <c r="U580" s="3">
        <v>38.55693</v>
      </c>
      <c r="V580" s="3">
        <v>-118.668</v>
      </c>
      <c r="Y580" s="11">
        <v>51.1</v>
      </c>
      <c r="Z580" s="4" t="s">
        <v>1042</v>
      </c>
      <c r="AA580" s="14" t="s">
        <v>1106</v>
      </c>
      <c r="AB580" s="45" t="s">
        <v>1055</v>
      </c>
      <c r="AC580" s="14">
        <v>87</v>
      </c>
    </row>
    <row r="581" spans="2:29" ht="12">
      <c r="B581" s="34" t="s">
        <v>1030</v>
      </c>
      <c r="F581" s="21">
        <v>74359</v>
      </c>
      <c r="G581" s="21" t="s">
        <v>1046</v>
      </c>
      <c r="H581" s="14">
        <v>446</v>
      </c>
      <c r="I581" s="40" t="s">
        <v>2115</v>
      </c>
      <c r="J581" s="42" t="s">
        <v>1046</v>
      </c>
      <c r="K581" s="1" t="s">
        <v>1057</v>
      </c>
      <c r="L581" s="2" t="s">
        <v>2117</v>
      </c>
      <c r="N581" s="2" t="s">
        <v>2103</v>
      </c>
      <c r="O581" s="4" t="s">
        <v>2118</v>
      </c>
      <c r="P581" s="2" t="s">
        <v>1353</v>
      </c>
      <c r="Q581" s="23" t="s">
        <v>1824</v>
      </c>
      <c r="R581" s="23" t="s">
        <v>1537</v>
      </c>
      <c r="S581" s="22">
        <v>18</v>
      </c>
      <c r="U581" s="3">
        <v>38.54484</v>
      </c>
      <c r="V581" s="3">
        <v>-118.6741</v>
      </c>
      <c r="Y581" s="11">
        <v>45.6</v>
      </c>
      <c r="Z581" s="4" t="s">
        <v>1042</v>
      </c>
      <c r="AA581" s="14" t="s">
        <v>1106</v>
      </c>
      <c r="AB581" s="45" t="s">
        <v>1055</v>
      </c>
      <c r="AC581" s="14">
        <v>87</v>
      </c>
    </row>
    <row r="582" spans="2:29" ht="12">
      <c r="B582" t="s">
        <v>1044</v>
      </c>
      <c r="F582" s="21">
        <v>74619</v>
      </c>
      <c r="G582" s="21">
        <v>71161</v>
      </c>
      <c r="H582" s="14" t="s">
        <v>1046</v>
      </c>
      <c r="I582" s="40">
        <v>192</v>
      </c>
      <c r="J582" s="42" t="s">
        <v>1046</v>
      </c>
      <c r="K582" s="1" t="s">
        <v>1047</v>
      </c>
      <c r="L582" s="2" t="s">
        <v>2113</v>
      </c>
      <c r="N582" s="2" t="s">
        <v>2103</v>
      </c>
      <c r="O582" s="4" t="s">
        <v>2114</v>
      </c>
      <c r="P582" s="2" t="s">
        <v>1353</v>
      </c>
      <c r="Q582" s="23" t="s">
        <v>1464</v>
      </c>
      <c r="R582" s="23" t="s">
        <v>1537</v>
      </c>
      <c r="S582" s="22">
        <v>2</v>
      </c>
      <c r="U582" s="3">
        <v>38.49421</v>
      </c>
      <c r="V582" s="3">
        <v>-118.6058</v>
      </c>
      <c r="Y582" s="11">
        <v>23.3</v>
      </c>
      <c r="Z582" s="14" t="s">
        <v>1390</v>
      </c>
      <c r="AA582" s="14" t="s">
        <v>1106</v>
      </c>
      <c r="AB582" s="45" t="s">
        <v>1055</v>
      </c>
      <c r="AC582" s="14">
        <v>87</v>
      </c>
    </row>
    <row r="583" spans="2:29" ht="12">
      <c r="B583" s="34" t="s">
        <v>1030</v>
      </c>
      <c r="F583" s="21">
        <v>74618</v>
      </c>
      <c r="G583" s="21" t="s">
        <v>1046</v>
      </c>
      <c r="H583" s="14">
        <v>444</v>
      </c>
      <c r="I583" s="40" t="s">
        <v>2115</v>
      </c>
      <c r="J583" s="21" t="s">
        <v>1046</v>
      </c>
      <c r="K583" s="1" t="s">
        <v>1047</v>
      </c>
      <c r="L583" s="2" t="s">
        <v>1058</v>
      </c>
      <c r="N583" s="2" t="s">
        <v>2103</v>
      </c>
      <c r="O583" s="4" t="s">
        <v>2118</v>
      </c>
      <c r="P583" s="2" t="s">
        <v>1353</v>
      </c>
      <c r="Q583" s="23" t="s">
        <v>1824</v>
      </c>
      <c r="R583" s="23" t="s">
        <v>1537</v>
      </c>
      <c r="S583" s="22">
        <v>33</v>
      </c>
      <c r="U583" s="3">
        <v>38.511</v>
      </c>
      <c r="V583" s="3">
        <v>-118.6345</v>
      </c>
      <c r="Y583" s="11">
        <v>32.8</v>
      </c>
      <c r="Z583" s="14" t="s">
        <v>1042</v>
      </c>
      <c r="AA583" s="14" t="s">
        <v>1054</v>
      </c>
      <c r="AB583" s="45" t="s">
        <v>1055</v>
      </c>
      <c r="AC583" s="14">
        <v>87</v>
      </c>
    </row>
    <row r="584" spans="2:29" ht="12">
      <c r="B584" s="34" t="s">
        <v>1030</v>
      </c>
      <c r="F584" s="21">
        <v>74616</v>
      </c>
      <c r="G584" s="21" t="s">
        <v>2119</v>
      </c>
      <c r="H584" s="14">
        <v>447</v>
      </c>
      <c r="I584" s="40" t="s">
        <v>2115</v>
      </c>
      <c r="J584" s="21" t="s">
        <v>1046</v>
      </c>
      <c r="K584" s="1" t="s">
        <v>1047</v>
      </c>
      <c r="L584" s="2" t="s">
        <v>2120</v>
      </c>
      <c r="N584" s="2" t="s">
        <v>2103</v>
      </c>
      <c r="O584" s="4" t="s">
        <v>2112</v>
      </c>
      <c r="P584" s="2" t="s">
        <v>1353</v>
      </c>
      <c r="Q584" s="23" t="s">
        <v>1824</v>
      </c>
      <c r="R584" s="23" t="s">
        <v>1537</v>
      </c>
      <c r="S584" s="22">
        <v>26</v>
      </c>
      <c r="U584" s="3">
        <v>38.52108</v>
      </c>
      <c r="V584" s="3">
        <v>-118.5966</v>
      </c>
      <c r="Y584" s="48">
        <v>-8888</v>
      </c>
      <c r="Z584" s="14" t="s">
        <v>1042</v>
      </c>
      <c r="AB584" s="45" t="s">
        <v>1055</v>
      </c>
      <c r="AC584" s="14">
        <v>87</v>
      </c>
    </row>
    <row r="585" spans="2:29" ht="12">
      <c r="B585" s="34" t="s">
        <v>1030</v>
      </c>
      <c r="F585" s="21" t="s">
        <v>1046</v>
      </c>
      <c r="G585" s="21" t="s">
        <v>1046</v>
      </c>
      <c r="H585" s="14">
        <v>443</v>
      </c>
      <c r="I585" s="40" t="s">
        <v>2115</v>
      </c>
      <c r="J585" s="21" t="s">
        <v>1046</v>
      </c>
      <c r="K585" s="1" t="s">
        <v>1047</v>
      </c>
      <c r="L585" s="2" t="s">
        <v>1058</v>
      </c>
      <c r="N585" s="2" t="s">
        <v>2103</v>
      </c>
      <c r="O585" s="4" t="s">
        <v>2118</v>
      </c>
      <c r="P585" s="2" t="s">
        <v>1353</v>
      </c>
      <c r="Q585" s="23" t="s">
        <v>1824</v>
      </c>
      <c r="R585" s="23" t="s">
        <v>1355</v>
      </c>
      <c r="S585" s="22">
        <v>32</v>
      </c>
      <c r="U585" s="3">
        <v>38.51807</v>
      </c>
      <c r="V585" s="3">
        <v>-118.5534</v>
      </c>
      <c r="Y585" s="48">
        <v>-8888</v>
      </c>
      <c r="Z585" s="14" t="s">
        <v>1042</v>
      </c>
      <c r="AB585" s="44" t="s">
        <v>1071</v>
      </c>
      <c r="AC585" s="14">
        <v>87</v>
      </c>
    </row>
    <row r="586" spans="2:29" ht="12">
      <c r="B586" t="s">
        <v>1044</v>
      </c>
      <c r="F586" s="21" t="s">
        <v>2100</v>
      </c>
      <c r="G586" s="21" t="s">
        <v>2101</v>
      </c>
      <c r="H586" s="14" t="s">
        <v>1046</v>
      </c>
      <c r="I586" s="40">
        <v>192</v>
      </c>
      <c r="J586" s="42">
        <v>317</v>
      </c>
      <c r="K586" s="1" t="s">
        <v>1047</v>
      </c>
      <c r="L586" s="2" t="s">
        <v>2102</v>
      </c>
      <c r="N586" s="2" t="s">
        <v>2103</v>
      </c>
      <c r="O586" s="4" t="s">
        <v>2104</v>
      </c>
      <c r="P586" s="2" t="s">
        <v>1353</v>
      </c>
      <c r="Q586" s="24" t="s">
        <v>2105</v>
      </c>
      <c r="R586" s="24" t="s">
        <v>1537</v>
      </c>
      <c r="S586" s="25" t="s">
        <v>1081</v>
      </c>
      <c r="T586" s="8" t="s">
        <v>1224</v>
      </c>
      <c r="U586" s="3">
        <v>38.52</v>
      </c>
      <c r="V586" s="3">
        <v>-118.6275</v>
      </c>
      <c r="Y586" s="12">
        <f>26.7</f>
        <v>26.7</v>
      </c>
      <c r="Z586" s="14" t="s">
        <v>2106</v>
      </c>
      <c r="AA586" s="14" t="s">
        <v>1054</v>
      </c>
      <c r="AB586" s="8" t="s">
        <v>1171</v>
      </c>
      <c r="AC586" s="14">
        <v>87</v>
      </c>
    </row>
    <row r="587" spans="2:29" ht="12">
      <c r="B587" t="s">
        <v>1044</v>
      </c>
      <c r="C587" t="s">
        <v>2108</v>
      </c>
      <c r="E587" t="s">
        <v>1054</v>
      </c>
      <c r="F587" s="21" t="s">
        <v>2109</v>
      </c>
      <c r="G587" s="21" t="s">
        <v>2110</v>
      </c>
      <c r="H587" s="14" t="s">
        <v>1046</v>
      </c>
      <c r="I587" s="40">
        <v>192</v>
      </c>
      <c r="J587" s="42">
        <v>318</v>
      </c>
      <c r="K587" s="1" t="s">
        <v>1047</v>
      </c>
      <c r="L587" s="2" t="s">
        <v>2111</v>
      </c>
      <c r="N587" s="2" t="s">
        <v>2103</v>
      </c>
      <c r="O587" s="4" t="s">
        <v>2112</v>
      </c>
      <c r="P587" s="2" t="s">
        <v>1353</v>
      </c>
      <c r="Q587" s="24" t="s">
        <v>2105</v>
      </c>
      <c r="R587" s="24" t="s">
        <v>1355</v>
      </c>
      <c r="S587" s="25" t="s">
        <v>1573</v>
      </c>
      <c r="T587"/>
      <c r="U587" s="3">
        <v>38.50667</v>
      </c>
      <c r="V587" s="3">
        <v>-118.55</v>
      </c>
      <c r="Y587" s="12">
        <f>34</f>
        <v>34</v>
      </c>
      <c r="AA587" s="14" t="s">
        <v>1054</v>
      </c>
      <c r="AB587" s="8" t="s">
        <v>1043</v>
      </c>
      <c r="AC587" s="14">
        <v>87</v>
      </c>
    </row>
    <row r="588" spans="2:28" ht="12">
      <c r="B588" t="s">
        <v>1044</v>
      </c>
      <c r="F588" s="21" t="s">
        <v>1046</v>
      </c>
      <c r="G588" s="21" t="s">
        <v>1046</v>
      </c>
      <c r="H588" s="14" t="s">
        <v>1046</v>
      </c>
      <c r="I588" s="40">
        <v>177</v>
      </c>
      <c r="J588" s="42">
        <v>201</v>
      </c>
      <c r="K588" s="1" t="s">
        <v>1034</v>
      </c>
      <c r="L588" s="2" t="s">
        <v>2121</v>
      </c>
      <c r="N588" s="2" t="s">
        <v>2122</v>
      </c>
      <c r="O588" s="4" t="s">
        <v>2123</v>
      </c>
      <c r="P588" s="2" t="s">
        <v>1152</v>
      </c>
      <c r="Q588" s="24" t="s">
        <v>1557</v>
      </c>
      <c r="R588" s="24" t="s">
        <v>1401</v>
      </c>
      <c r="S588" s="25" t="s">
        <v>1542</v>
      </c>
      <c r="T588" s="8" t="s">
        <v>1224</v>
      </c>
      <c r="U588" s="3">
        <v>39.59667</v>
      </c>
      <c r="V588" s="3">
        <v>-119.10333</v>
      </c>
      <c r="Y588" s="12">
        <f>86.1</f>
        <v>86.1</v>
      </c>
      <c r="AB588" s="8" t="s">
        <v>2124</v>
      </c>
    </row>
    <row r="589" spans="2:29" ht="12">
      <c r="B589" s="34" t="s">
        <v>1030</v>
      </c>
      <c r="F589" s="21" t="s">
        <v>2125</v>
      </c>
      <c r="G589" s="21" t="s">
        <v>2126</v>
      </c>
      <c r="H589" s="14">
        <v>448</v>
      </c>
      <c r="I589" s="40" t="s">
        <v>2127</v>
      </c>
      <c r="J589" s="42">
        <v>202</v>
      </c>
      <c r="K589" s="1" t="s">
        <v>1034</v>
      </c>
      <c r="L589" s="2" t="s">
        <v>2128</v>
      </c>
      <c r="N589" s="2" t="s">
        <v>2122</v>
      </c>
      <c r="O589" s="4" t="s">
        <v>2123</v>
      </c>
      <c r="P589" s="2" t="s">
        <v>1152</v>
      </c>
      <c r="Q589" s="23" t="s">
        <v>1557</v>
      </c>
      <c r="R589" s="23" t="s">
        <v>1401</v>
      </c>
      <c r="S589" s="22">
        <v>18</v>
      </c>
      <c r="U589" s="3">
        <v>39.59906</v>
      </c>
      <c r="V589" s="3">
        <v>-119.1106</v>
      </c>
      <c r="Y589" s="12">
        <v>86</v>
      </c>
      <c r="Z589" s="14" t="s">
        <v>1300</v>
      </c>
      <c r="AB589" s="8" t="s">
        <v>1403</v>
      </c>
      <c r="AC589" s="14">
        <v>85</v>
      </c>
    </row>
    <row r="590" spans="2:29" ht="12">
      <c r="B590" s="34" t="s">
        <v>1030</v>
      </c>
      <c r="F590" s="21" t="s">
        <v>1046</v>
      </c>
      <c r="G590" s="21" t="s">
        <v>1046</v>
      </c>
      <c r="H590" s="14">
        <v>449</v>
      </c>
      <c r="I590" s="40" t="s">
        <v>2127</v>
      </c>
      <c r="J590" s="42" t="s">
        <v>1046</v>
      </c>
      <c r="K590" s="1" t="s">
        <v>1057</v>
      </c>
      <c r="L590" s="2" t="s">
        <v>2129</v>
      </c>
      <c r="N590" s="2" t="s">
        <v>2122</v>
      </c>
      <c r="O590" s="4" t="s">
        <v>2123</v>
      </c>
      <c r="P590" s="2" t="s">
        <v>1152</v>
      </c>
      <c r="Q590" s="23" t="s">
        <v>1557</v>
      </c>
      <c r="R590" s="23" t="s">
        <v>1401</v>
      </c>
      <c r="S590" s="22">
        <v>18</v>
      </c>
      <c r="U590" s="3">
        <v>39.59886</v>
      </c>
      <c r="V590" s="3">
        <v>-119.1105</v>
      </c>
      <c r="Y590" s="48">
        <v>-9999</v>
      </c>
      <c r="Z590" s="14" t="s">
        <v>1042</v>
      </c>
      <c r="AB590" s="44" t="s">
        <v>1071</v>
      </c>
      <c r="AC590" s="14">
        <v>85</v>
      </c>
    </row>
    <row r="591" spans="2:29" ht="12">
      <c r="B591" s="34" t="s">
        <v>1030</v>
      </c>
      <c r="F591" s="21" t="s">
        <v>1046</v>
      </c>
      <c r="G591" s="21" t="s">
        <v>1046</v>
      </c>
      <c r="H591" s="14">
        <v>458</v>
      </c>
      <c r="I591" s="40" t="s">
        <v>2193</v>
      </c>
      <c r="J591" s="42" t="s">
        <v>1046</v>
      </c>
      <c r="K591" s="1" t="s">
        <v>1034</v>
      </c>
      <c r="L591" s="2" t="s">
        <v>2189</v>
      </c>
      <c r="N591" s="2" t="s">
        <v>830</v>
      </c>
      <c r="O591" s="4" t="s">
        <v>2194</v>
      </c>
      <c r="P591" s="2" t="s">
        <v>1732</v>
      </c>
      <c r="Q591" s="23" t="s">
        <v>1845</v>
      </c>
      <c r="R591" s="23" t="s">
        <v>1177</v>
      </c>
      <c r="S591" s="22">
        <v>34</v>
      </c>
      <c r="U591" s="3">
        <v>41.57711</v>
      </c>
      <c r="V591" s="3">
        <v>-115.1813</v>
      </c>
      <c r="Y591" s="49">
        <v>-9999</v>
      </c>
      <c r="Z591" s="14" t="s">
        <v>2195</v>
      </c>
      <c r="AB591" s="8" t="s">
        <v>1313</v>
      </c>
      <c r="AC591" s="14">
        <v>68</v>
      </c>
    </row>
    <row r="592" spans="2:29" ht="12">
      <c r="B592" s="34" t="s">
        <v>1030</v>
      </c>
      <c r="F592" s="21" t="s">
        <v>1046</v>
      </c>
      <c r="G592" s="21" t="s">
        <v>1046</v>
      </c>
      <c r="H592" s="14">
        <v>459</v>
      </c>
      <c r="I592" s="40" t="s">
        <v>2193</v>
      </c>
      <c r="J592" s="42" t="s">
        <v>1046</v>
      </c>
      <c r="K592" s="1" t="s">
        <v>1034</v>
      </c>
      <c r="L592" s="2" t="s">
        <v>2189</v>
      </c>
      <c r="N592" s="2" t="s">
        <v>830</v>
      </c>
      <c r="O592" s="4" t="s">
        <v>2194</v>
      </c>
      <c r="P592" s="2" t="s">
        <v>1732</v>
      </c>
      <c r="Q592" s="23" t="s">
        <v>1845</v>
      </c>
      <c r="R592" s="23" t="s">
        <v>1177</v>
      </c>
      <c r="S592" s="22">
        <v>34</v>
      </c>
      <c r="U592" s="3">
        <v>41.57689</v>
      </c>
      <c r="V592" s="3">
        <v>-115.1812</v>
      </c>
      <c r="Y592" s="49">
        <v>-9999</v>
      </c>
      <c r="Z592" s="14" t="s">
        <v>2195</v>
      </c>
      <c r="AB592" s="8" t="s">
        <v>1313</v>
      </c>
      <c r="AC592" s="14">
        <v>68</v>
      </c>
    </row>
    <row r="593" spans="2:29" ht="12">
      <c r="B593" s="34" t="s">
        <v>1030</v>
      </c>
      <c r="F593" s="21" t="s">
        <v>1046</v>
      </c>
      <c r="G593" s="21" t="s">
        <v>1046</v>
      </c>
      <c r="H593" s="14">
        <v>460</v>
      </c>
      <c r="I593" s="40" t="s">
        <v>2193</v>
      </c>
      <c r="J593" s="42" t="s">
        <v>1046</v>
      </c>
      <c r="K593" s="1" t="s">
        <v>1034</v>
      </c>
      <c r="L593" s="2" t="s">
        <v>2189</v>
      </c>
      <c r="N593" s="2" t="s">
        <v>830</v>
      </c>
      <c r="O593" s="4" t="s">
        <v>2194</v>
      </c>
      <c r="P593" s="2" t="s">
        <v>1732</v>
      </c>
      <c r="Q593" s="23" t="s">
        <v>1845</v>
      </c>
      <c r="R593" s="23" t="s">
        <v>1177</v>
      </c>
      <c r="S593" s="22">
        <v>34</v>
      </c>
      <c r="U593" s="3">
        <v>41.57665</v>
      </c>
      <c r="V593" s="3">
        <v>-115.1811</v>
      </c>
      <c r="Y593" s="49">
        <v>-9999</v>
      </c>
      <c r="Z593" s="14" t="s">
        <v>2195</v>
      </c>
      <c r="AB593" s="8" t="s">
        <v>1313</v>
      </c>
      <c r="AC593" s="14">
        <v>68</v>
      </c>
    </row>
    <row r="594" spans="2:29" ht="12">
      <c r="B594" s="34" t="s">
        <v>1030</v>
      </c>
      <c r="F594" s="21" t="s">
        <v>1046</v>
      </c>
      <c r="G594" s="21" t="s">
        <v>1046</v>
      </c>
      <c r="H594" s="14">
        <v>461</v>
      </c>
      <c r="I594" s="40" t="s">
        <v>2193</v>
      </c>
      <c r="J594" s="42" t="s">
        <v>1046</v>
      </c>
      <c r="K594" s="1" t="s">
        <v>1034</v>
      </c>
      <c r="L594" s="2" t="s">
        <v>2189</v>
      </c>
      <c r="N594" s="2" t="s">
        <v>830</v>
      </c>
      <c r="O594" s="4" t="s">
        <v>2194</v>
      </c>
      <c r="P594" s="2" t="s">
        <v>1732</v>
      </c>
      <c r="Q594" s="23" t="s">
        <v>1845</v>
      </c>
      <c r="R594" s="23" t="s">
        <v>1177</v>
      </c>
      <c r="S594" s="22">
        <v>34</v>
      </c>
      <c r="U594" s="3">
        <v>41.57642</v>
      </c>
      <c r="V594" s="3">
        <v>-115.1812</v>
      </c>
      <c r="Y594" s="49">
        <v>-9999</v>
      </c>
      <c r="Z594" s="14" t="s">
        <v>2195</v>
      </c>
      <c r="AB594" s="8" t="s">
        <v>1313</v>
      </c>
      <c r="AC594" s="14">
        <v>68</v>
      </c>
    </row>
    <row r="595" spans="2:29" ht="12">
      <c r="B595" s="34" t="s">
        <v>1030</v>
      </c>
      <c r="F595" s="21" t="s">
        <v>1046</v>
      </c>
      <c r="G595" s="21" t="s">
        <v>1046</v>
      </c>
      <c r="H595" s="14">
        <v>462</v>
      </c>
      <c r="I595" s="40" t="s">
        <v>2193</v>
      </c>
      <c r="J595" s="42" t="s">
        <v>1046</v>
      </c>
      <c r="K595" s="1" t="s">
        <v>1034</v>
      </c>
      <c r="L595" s="2" t="s">
        <v>2189</v>
      </c>
      <c r="N595" s="2" t="s">
        <v>830</v>
      </c>
      <c r="O595" s="4" t="s">
        <v>2194</v>
      </c>
      <c r="P595" s="2" t="s">
        <v>1732</v>
      </c>
      <c r="Q595" s="23" t="s">
        <v>1845</v>
      </c>
      <c r="R595" s="23" t="s">
        <v>1177</v>
      </c>
      <c r="S595" s="22">
        <v>34</v>
      </c>
      <c r="U595" s="3">
        <v>41.57603</v>
      </c>
      <c r="V595" s="3">
        <v>-115.1812</v>
      </c>
      <c r="Y595" s="49">
        <v>-9999</v>
      </c>
      <c r="Z595" s="14" t="s">
        <v>2195</v>
      </c>
      <c r="AB595" s="8" t="s">
        <v>1313</v>
      </c>
      <c r="AC595" s="14">
        <v>68</v>
      </c>
    </row>
    <row r="596" spans="2:29" ht="12">
      <c r="B596" s="34" t="s">
        <v>1030</v>
      </c>
      <c r="F596" s="21" t="s">
        <v>1046</v>
      </c>
      <c r="G596" s="21" t="s">
        <v>1046</v>
      </c>
      <c r="H596" s="14">
        <v>463</v>
      </c>
      <c r="I596" s="40" t="s">
        <v>2193</v>
      </c>
      <c r="J596" s="42" t="s">
        <v>1046</v>
      </c>
      <c r="K596" s="1" t="s">
        <v>1034</v>
      </c>
      <c r="L596" s="2" t="s">
        <v>2189</v>
      </c>
      <c r="N596" s="2" t="s">
        <v>830</v>
      </c>
      <c r="O596" s="4" t="s">
        <v>2194</v>
      </c>
      <c r="P596" s="2" t="s">
        <v>1732</v>
      </c>
      <c r="Q596" s="23" t="s">
        <v>1845</v>
      </c>
      <c r="R596" s="23" t="s">
        <v>1177</v>
      </c>
      <c r="S596" s="22">
        <v>34</v>
      </c>
      <c r="U596" s="3">
        <v>41.57632</v>
      </c>
      <c r="V596" s="3">
        <v>-115.1807</v>
      </c>
      <c r="Y596" s="49">
        <v>-9999</v>
      </c>
      <c r="Z596" s="14" t="s">
        <v>2195</v>
      </c>
      <c r="AB596" s="8" t="s">
        <v>1313</v>
      </c>
      <c r="AC596" s="14">
        <v>68</v>
      </c>
    </row>
    <row r="597" spans="2:30" ht="12">
      <c r="B597" s="34" t="s">
        <v>1030</v>
      </c>
      <c r="F597" s="21">
        <v>74128</v>
      </c>
      <c r="G597" s="21">
        <v>70534</v>
      </c>
      <c r="H597" s="14">
        <v>464</v>
      </c>
      <c r="I597" s="40" t="s">
        <v>2193</v>
      </c>
      <c r="J597" s="42">
        <v>68</v>
      </c>
      <c r="K597" s="1" t="s">
        <v>1034</v>
      </c>
      <c r="L597" s="4" t="s">
        <v>2196</v>
      </c>
      <c r="N597" s="2" t="s">
        <v>830</v>
      </c>
      <c r="O597" s="4" t="s">
        <v>2194</v>
      </c>
      <c r="P597" s="2" t="s">
        <v>1732</v>
      </c>
      <c r="Q597" s="23" t="s">
        <v>1845</v>
      </c>
      <c r="R597" s="23" t="s">
        <v>1177</v>
      </c>
      <c r="S597" s="22">
        <v>34</v>
      </c>
      <c r="T597" s="8" t="s">
        <v>2197</v>
      </c>
      <c r="U597" s="3">
        <v>41.57611</v>
      </c>
      <c r="V597" s="3">
        <v>-115.1807</v>
      </c>
      <c r="Y597" s="12">
        <f>64.4</f>
        <v>64.4</v>
      </c>
      <c r="Z597" s="14" t="s">
        <v>2195</v>
      </c>
      <c r="AB597" s="8" t="s">
        <v>1313</v>
      </c>
      <c r="AC597" s="14">
        <v>68</v>
      </c>
      <c r="AD597" t="s">
        <v>2198</v>
      </c>
    </row>
    <row r="598" spans="2:29" ht="12">
      <c r="B598" s="34" t="s">
        <v>1030</v>
      </c>
      <c r="F598" s="21" t="s">
        <v>1046</v>
      </c>
      <c r="G598" s="21" t="s">
        <v>1046</v>
      </c>
      <c r="H598" s="14">
        <v>465</v>
      </c>
      <c r="I598" s="40" t="s">
        <v>2193</v>
      </c>
      <c r="J598" s="42" t="s">
        <v>1046</v>
      </c>
      <c r="K598" s="1" t="s">
        <v>1034</v>
      </c>
      <c r="L598" s="2" t="s">
        <v>2189</v>
      </c>
      <c r="N598" s="2" t="s">
        <v>830</v>
      </c>
      <c r="O598" s="4" t="s">
        <v>2194</v>
      </c>
      <c r="P598" s="2" t="s">
        <v>1732</v>
      </c>
      <c r="Q598" s="23" t="s">
        <v>1845</v>
      </c>
      <c r="R598" s="23" t="s">
        <v>1177</v>
      </c>
      <c r="S598" s="22">
        <v>34</v>
      </c>
      <c r="U598" s="3">
        <v>41.57597</v>
      </c>
      <c r="V598" s="3">
        <v>-115.1808</v>
      </c>
      <c r="Y598" s="49">
        <v>-9999</v>
      </c>
      <c r="Z598" s="14" t="s">
        <v>2195</v>
      </c>
      <c r="AB598" s="8" t="s">
        <v>1313</v>
      </c>
      <c r="AC598" s="14">
        <v>68</v>
      </c>
    </row>
    <row r="599" spans="2:29" ht="12">
      <c r="B599" s="34" t="s">
        <v>1030</v>
      </c>
      <c r="F599" s="21" t="s">
        <v>1046</v>
      </c>
      <c r="G599" s="21" t="s">
        <v>1046</v>
      </c>
      <c r="H599" s="14">
        <v>466</v>
      </c>
      <c r="I599" s="40" t="s">
        <v>2193</v>
      </c>
      <c r="J599" s="42" t="s">
        <v>1046</v>
      </c>
      <c r="K599" s="1" t="s">
        <v>1034</v>
      </c>
      <c r="L599" s="2" t="s">
        <v>2189</v>
      </c>
      <c r="N599" s="2" t="s">
        <v>830</v>
      </c>
      <c r="O599" s="4" t="s">
        <v>2194</v>
      </c>
      <c r="P599" s="2" t="s">
        <v>1732</v>
      </c>
      <c r="Q599" s="23" t="s">
        <v>1845</v>
      </c>
      <c r="R599" s="23" t="s">
        <v>1177</v>
      </c>
      <c r="S599" s="22">
        <v>34</v>
      </c>
      <c r="U599" s="3">
        <v>41.57552</v>
      </c>
      <c r="V599" s="3">
        <v>-115.1807</v>
      </c>
      <c r="Y599" s="49">
        <v>-9999</v>
      </c>
      <c r="Z599" s="14" t="s">
        <v>2195</v>
      </c>
      <c r="AB599" s="8" t="s">
        <v>1313</v>
      </c>
      <c r="AC599" s="14">
        <v>68</v>
      </c>
    </row>
    <row r="600" spans="2:29" ht="12">
      <c r="B600" s="34" t="s">
        <v>1030</v>
      </c>
      <c r="F600" s="21" t="s">
        <v>2130</v>
      </c>
      <c r="G600" s="21" t="s">
        <v>2131</v>
      </c>
      <c r="H600" s="14">
        <v>453</v>
      </c>
      <c r="I600" s="40" t="s">
        <v>2132</v>
      </c>
      <c r="J600" s="42">
        <v>395</v>
      </c>
      <c r="K600" s="1" t="s">
        <v>1087</v>
      </c>
      <c r="L600" s="2" t="s">
        <v>2133</v>
      </c>
      <c r="N600" s="2" t="s">
        <v>2134</v>
      </c>
      <c r="O600" s="4" t="s">
        <v>1676</v>
      </c>
      <c r="P600" s="2" t="s">
        <v>1184</v>
      </c>
      <c r="Q600" s="23" t="s">
        <v>1484</v>
      </c>
      <c r="R600" s="23" t="s">
        <v>1177</v>
      </c>
      <c r="S600" s="22">
        <v>14</v>
      </c>
      <c r="U600" s="3">
        <v>37.5984</v>
      </c>
      <c r="V600" s="3">
        <v>-115.2145</v>
      </c>
      <c r="Y600" s="12">
        <f>26.7</f>
        <v>26.7</v>
      </c>
      <c r="Z600" s="14" t="s">
        <v>1042</v>
      </c>
      <c r="AB600" s="8" t="s">
        <v>1188</v>
      </c>
      <c r="AC600" s="14">
        <v>70</v>
      </c>
    </row>
    <row r="601" spans="2:29" ht="12">
      <c r="B601" s="34" t="s">
        <v>1030</v>
      </c>
      <c r="F601" s="21" t="s">
        <v>1046</v>
      </c>
      <c r="G601" s="21" t="s">
        <v>1046</v>
      </c>
      <c r="H601" s="14">
        <v>5</v>
      </c>
      <c r="I601" s="40" t="s">
        <v>2135</v>
      </c>
      <c r="J601" s="21" t="s">
        <v>1046</v>
      </c>
      <c r="K601" s="1" t="s">
        <v>1087</v>
      </c>
      <c r="L601" s="2" t="s">
        <v>1429</v>
      </c>
      <c r="N601" s="2" t="s">
        <v>2136</v>
      </c>
      <c r="O601" s="4" t="s">
        <v>2137</v>
      </c>
      <c r="P601" s="2" t="s">
        <v>1384</v>
      </c>
      <c r="Q601" s="23" t="s">
        <v>2138</v>
      </c>
      <c r="R601" s="23" t="s">
        <v>1285</v>
      </c>
      <c r="S601" s="22">
        <v>12</v>
      </c>
      <c r="U601" s="3">
        <v>41.74563</v>
      </c>
      <c r="V601" s="3">
        <v>-119.7934</v>
      </c>
      <c r="Y601" s="48">
        <v>-8888</v>
      </c>
      <c r="Z601" s="14" t="s">
        <v>1042</v>
      </c>
      <c r="AB601" s="44" t="s">
        <v>1071</v>
      </c>
      <c r="AC601" s="14">
        <v>66</v>
      </c>
    </row>
    <row r="602" spans="2:29" ht="12">
      <c r="B602" s="34" t="s">
        <v>1030</v>
      </c>
      <c r="F602" s="21" t="s">
        <v>1046</v>
      </c>
      <c r="G602" s="21" t="s">
        <v>1046</v>
      </c>
      <c r="H602" s="14">
        <v>6</v>
      </c>
      <c r="I602" s="40" t="s">
        <v>2135</v>
      </c>
      <c r="J602" s="21" t="s">
        <v>1046</v>
      </c>
      <c r="K602" s="1" t="s">
        <v>1087</v>
      </c>
      <c r="L602" s="2" t="s">
        <v>1429</v>
      </c>
      <c r="N602" s="2" t="s">
        <v>2136</v>
      </c>
      <c r="O602" s="4" t="s">
        <v>2137</v>
      </c>
      <c r="P602" s="2" t="s">
        <v>1384</v>
      </c>
      <c r="Q602" s="23" t="s">
        <v>2138</v>
      </c>
      <c r="R602" s="24" t="s">
        <v>1451</v>
      </c>
      <c r="S602" s="25">
        <v>7</v>
      </c>
      <c r="U602" s="3">
        <v>41.74672</v>
      </c>
      <c r="V602" s="3">
        <v>-119.7905</v>
      </c>
      <c r="Y602" s="49">
        <v>-8888</v>
      </c>
      <c r="Z602" s="14" t="s">
        <v>2139</v>
      </c>
      <c r="AB602" s="44" t="s">
        <v>1071</v>
      </c>
      <c r="AC602" s="14">
        <v>66</v>
      </c>
    </row>
    <row r="603" spans="2:29" ht="12">
      <c r="B603" s="34" t="s">
        <v>1030</v>
      </c>
      <c r="F603" s="21" t="s">
        <v>1046</v>
      </c>
      <c r="G603" s="21" t="s">
        <v>1046</v>
      </c>
      <c r="H603" s="14">
        <v>7</v>
      </c>
      <c r="I603" s="40" t="s">
        <v>2135</v>
      </c>
      <c r="J603" s="21" t="s">
        <v>1046</v>
      </c>
      <c r="K603" s="1" t="s">
        <v>1087</v>
      </c>
      <c r="L603" s="2" t="s">
        <v>1429</v>
      </c>
      <c r="N603" s="2" t="s">
        <v>2136</v>
      </c>
      <c r="O603" s="4" t="s">
        <v>2137</v>
      </c>
      <c r="P603" s="2" t="s">
        <v>1384</v>
      </c>
      <c r="Q603" s="23" t="s">
        <v>2138</v>
      </c>
      <c r="R603" s="24" t="s">
        <v>1451</v>
      </c>
      <c r="S603" s="25">
        <v>7</v>
      </c>
      <c r="U603" s="3">
        <v>41.74613</v>
      </c>
      <c r="V603" s="3">
        <v>-119.7909</v>
      </c>
      <c r="Y603" s="48">
        <v>-8888</v>
      </c>
      <c r="Z603" s="14" t="s">
        <v>1042</v>
      </c>
      <c r="AB603" s="44" t="s">
        <v>1071</v>
      </c>
      <c r="AC603" s="14">
        <v>66</v>
      </c>
    </row>
    <row r="604" spans="2:30" ht="12">
      <c r="B604" s="34" t="s">
        <v>1030</v>
      </c>
      <c r="C604" t="s">
        <v>2140</v>
      </c>
      <c r="F604" s="21">
        <v>74668</v>
      </c>
      <c r="G604" s="21" t="s">
        <v>2141</v>
      </c>
      <c r="H604" s="14">
        <v>8</v>
      </c>
      <c r="I604" s="40" t="s">
        <v>2135</v>
      </c>
      <c r="J604" s="42">
        <v>3</v>
      </c>
      <c r="K604" s="1" t="s">
        <v>1087</v>
      </c>
      <c r="L604" s="2" t="s">
        <v>2142</v>
      </c>
      <c r="N604" s="2" t="s">
        <v>2136</v>
      </c>
      <c r="O604" s="4" t="s">
        <v>2137</v>
      </c>
      <c r="P604" s="2" t="s">
        <v>1384</v>
      </c>
      <c r="Q604" s="23" t="s">
        <v>2138</v>
      </c>
      <c r="R604" s="24" t="s">
        <v>1451</v>
      </c>
      <c r="S604" s="25">
        <v>7</v>
      </c>
      <c r="U604" s="3">
        <v>41.7458</v>
      </c>
      <c r="V604" s="3">
        <v>-119.7909</v>
      </c>
      <c r="Y604" s="12">
        <f>23</f>
        <v>23</v>
      </c>
      <c r="Z604" s="14" t="s">
        <v>1042</v>
      </c>
      <c r="AB604" s="8" t="s">
        <v>1372</v>
      </c>
      <c r="AC604" s="14">
        <v>66</v>
      </c>
      <c r="AD604" t="s">
        <v>2143</v>
      </c>
    </row>
    <row r="605" spans="2:29" ht="12">
      <c r="B605" s="34" t="s">
        <v>1030</v>
      </c>
      <c r="F605" s="21" t="s">
        <v>1046</v>
      </c>
      <c r="G605" s="21" t="s">
        <v>1046</v>
      </c>
      <c r="H605" s="14">
        <v>9</v>
      </c>
      <c r="I605" s="40" t="s">
        <v>2135</v>
      </c>
      <c r="J605" s="21" t="s">
        <v>1046</v>
      </c>
      <c r="K605" s="1" t="s">
        <v>1087</v>
      </c>
      <c r="L605" s="2" t="s">
        <v>1429</v>
      </c>
      <c r="N605" s="2" t="s">
        <v>2136</v>
      </c>
      <c r="O605" s="4" t="s">
        <v>2137</v>
      </c>
      <c r="P605" s="2" t="s">
        <v>1384</v>
      </c>
      <c r="Q605" s="23" t="s">
        <v>2138</v>
      </c>
      <c r="R605" s="24" t="s">
        <v>1451</v>
      </c>
      <c r="S605" s="25">
        <v>7</v>
      </c>
      <c r="U605" s="3">
        <v>41.74544</v>
      </c>
      <c r="V605" s="3">
        <v>-119.7909</v>
      </c>
      <c r="Y605" s="48">
        <v>-8888</v>
      </c>
      <c r="Z605" s="14" t="s">
        <v>1042</v>
      </c>
      <c r="AB605" s="44" t="s">
        <v>1071</v>
      </c>
      <c r="AC605" s="14">
        <v>66</v>
      </c>
    </row>
    <row r="606" spans="2:30" ht="12.75">
      <c r="B606" s="34" t="s">
        <v>1030</v>
      </c>
      <c r="F606" s="27" t="s">
        <v>2144</v>
      </c>
      <c r="G606" s="21" t="s">
        <v>2145</v>
      </c>
      <c r="H606" s="14">
        <v>10</v>
      </c>
      <c r="I606" s="40" t="s">
        <v>2135</v>
      </c>
      <c r="J606" s="42">
        <v>2</v>
      </c>
      <c r="K606" s="1" t="s">
        <v>1087</v>
      </c>
      <c r="L606" s="2" t="s">
        <v>2146</v>
      </c>
      <c r="N606" s="2" t="s">
        <v>2136</v>
      </c>
      <c r="O606" s="4" t="s">
        <v>2137</v>
      </c>
      <c r="P606" s="2" t="s">
        <v>1384</v>
      </c>
      <c r="Q606" s="23" t="s">
        <v>2138</v>
      </c>
      <c r="R606" s="23" t="s">
        <v>1451</v>
      </c>
      <c r="S606" s="22">
        <v>18</v>
      </c>
      <c r="T606" s="8" t="s">
        <v>2147</v>
      </c>
      <c r="U606" s="3">
        <v>41.73165</v>
      </c>
      <c r="V606" s="3">
        <v>-119.7861</v>
      </c>
      <c r="Y606" s="12">
        <f>28</f>
        <v>28</v>
      </c>
      <c r="Z606" s="14" t="s">
        <v>1042</v>
      </c>
      <c r="AA606" s="28" t="s">
        <v>1054</v>
      </c>
      <c r="AB606" s="8" t="s">
        <v>1420</v>
      </c>
      <c r="AC606" s="14">
        <v>66</v>
      </c>
      <c r="AD606" t="s">
        <v>2148</v>
      </c>
    </row>
    <row r="607" spans="2:29" ht="12">
      <c r="B607" s="34" t="s">
        <v>1030</v>
      </c>
      <c r="F607" s="21" t="s">
        <v>1046</v>
      </c>
      <c r="G607" s="21" t="s">
        <v>1046</v>
      </c>
      <c r="H607" s="14">
        <v>11</v>
      </c>
      <c r="I607" s="40" t="s">
        <v>2135</v>
      </c>
      <c r="J607" s="42" t="s">
        <v>1046</v>
      </c>
      <c r="K607" s="1" t="s">
        <v>1087</v>
      </c>
      <c r="L607" s="2" t="s">
        <v>2149</v>
      </c>
      <c r="N607" s="2" t="s">
        <v>2136</v>
      </c>
      <c r="O607" s="4" t="s">
        <v>2137</v>
      </c>
      <c r="P607" s="2" t="s">
        <v>1384</v>
      </c>
      <c r="Q607" s="23" t="s">
        <v>2138</v>
      </c>
      <c r="R607" s="23" t="s">
        <v>1451</v>
      </c>
      <c r="S607" s="22">
        <v>18</v>
      </c>
      <c r="U607" s="3">
        <v>41.73164</v>
      </c>
      <c r="V607" s="3">
        <v>-119.7849</v>
      </c>
      <c r="Y607" s="48">
        <v>-8888</v>
      </c>
      <c r="Z607" s="14" t="s">
        <v>1042</v>
      </c>
      <c r="AB607" s="44" t="s">
        <v>1071</v>
      </c>
      <c r="AC607" s="14">
        <v>66</v>
      </c>
    </row>
    <row r="608" spans="2:29" ht="12">
      <c r="B608" s="34" t="s">
        <v>1030</v>
      </c>
      <c r="F608" s="21" t="s">
        <v>1046</v>
      </c>
      <c r="G608" s="21" t="s">
        <v>1046</v>
      </c>
      <c r="H608" s="14">
        <v>12</v>
      </c>
      <c r="I608" s="40" t="s">
        <v>2135</v>
      </c>
      <c r="J608" s="42" t="s">
        <v>1046</v>
      </c>
      <c r="K608" s="1" t="s">
        <v>1087</v>
      </c>
      <c r="L608" s="2" t="s">
        <v>2149</v>
      </c>
      <c r="N608" s="2" t="s">
        <v>2136</v>
      </c>
      <c r="O608" s="4" t="s">
        <v>2137</v>
      </c>
      <c r="P608" s="2" t="s">
        <v>1384</v>
      </c>
      <c r="Q608" s="23" t="s">
        <v>2138</v>
      </c>
      <c r="R608" s="23" t="s">
        <v>1451</v>
      </c>
      <c r="S608" s="22">
        <v>18</v>
      </c>
      <c r="U608" s="3">
        <v>41.73253</v>
      </c>
      <c r="V608" s="3">
        <v>-119.7845</v>
      </c>
      <c r="Y608" s="48">
        <v>-8888</v>
      </c>
      <c r="Z608" s="14" t="s">
        <v>1042</v>
      </c>
      <c r="AB608" s="44" t="s">
        <v>1071</v>
      </c>
      <c r="AC608" s="14">
        <v>66</v>
      </c>
    </row>
    <row r="609" spans="2:29" ht="12">
      <c r="B609" s="34" t="s">
        <v>1030</v>
      </c>
      <c r="F609" s="21" t="s">
        <v>1046</v>
      </c>
      <c r="G609" s="21" t="s">
        <v>1046</v>
      </c>
      <c r="H609" s="14">
        <v>401</v>
      </c>
      <c r="I609" s="40" t="s">
        <v>2150</v>
      </c>
      <c r="J609" s="42">
        <v>225</v>
      </c>
      <c r="K609" s="1" t="s">
        <v>1034</v>
      </c>
      <c r="L609" s="2" t="s">
        <v>2151</v>
      </c>
      <c r="N609" s="2" t="s">
        <v>2152</v>
      </c>
      <c r="O609" s="4" t="s">
        <v>2153</v>
      </c>
      <c r="P609" s="2" t="s">
        <v>1815</v>
      </c>
      <c r="Q609" s="23" t="s">
        <v>1310</v>
      </c>
      <c r="R609" s="23" t="s">
        <v>1285</v>
      </c>
      <c r="S609" s="22">
        <v>23</v>
      </c>
      <c r="U609" s="3">
        <v>39.06271</v>
      </c>
      <c r="V609" s="3">
        <v>-119.8179</v>
      </c>
      <c r="Y609" s="49">
        <v>-9999</v>
      </c>
      <c r="Z609" s="14" t="s">
        <v>2154</v>
      </c>
      <c r="AB609" s="8" t="s">
        <v>1125</v>
      </c>
      <c r="AC609" s="14">
        <v>82</v>
      </c>
    </row>
    <row r="610" spans="2:29" ht="12">
      <c r="B610" s="34" t="s">
        <v>1030</v>
      </c>
      <c r="F610" s="21" t="s">
        <v>1046</v>
      </c>
      <c r="G610" s="21" t="s">
        <v>1046</v>
      </c>
      <c r="H610" s="14">
        <v>402</v>
      </c>
      <c r="I610" s="40" t="s">
        <v>2150</v>
      </c>
      <c r="J610" s="42">
        <v>225</v>
      </c>
      <c r="K610" s="1" t="s">
        <v>1034</v>
      </c>
      <c r="L610" s="2" t="s">
        <v>2151</v>
      </c>
      <c r="N610" s="2" t="s">
        <v>2152</v>
      </c>
      <c r="O610" s="4" t="s">
        <v>2153</v>
      </c>
      <c r="P610" s="2" t="s">
        <v>1815</v>
      </c>
      <c r="Q610" s="23" t="s">
        <v>1310</v>
      </c>
      <c r="R610" s="23" t="s">
        <v>1285</v>
      </c>
      <c r="S610" s="22">
        <v>23</v>
      </c>
      <c r="U610" s="3">
        <v>39.06203</v>
      </c>
      <c r="V610" s="3">
        <v>-119.8189</v>
      </c>
      <c r="Y610" s="49">
        <v>-9999</v>
      </c>
      <c r="Z610" s="14" t="s">
        <v>2154</v>
      </c>
      <c r="AB610" s="8" t="s">
        <v>1125</v>
      </c>
      <c r="AC610" s="14">
        <v>82</v>
      </c>
    </row>
    <row r="611" spans="2:29" ht="12">
      <c r="B611" s="34" t="s">
        <v>1030</v>
      </c>
      <c r="F611" s="21" t="s">
        <v>1046</v>
      </c>
      <c r="G611" s="21" t="s">
        <v>1046</v>
      </c>
      <c r="H611" s="14">
        <v>403</v>
      </c>
      <c r="I611" s="40" t="s">
        <v>2150</v>
      </c>
      <c r="J611" s="42">
        <v>225</v>
      </c>
      <c r="K611" s="1" t="s">
        <v>1034</v>
      </c>
      <c r="L611" s="2" t="s">
        <v>2151</v>
      </c>
      <c r="N611" s="2" t="s">
        <v>2152</v>
      </c>
      <c r="O611" s="4" t="s">
        <v>2153</v>
      </c>
      <c r="P611" s="2" t="s">
        <v>1815</v>
      </c>
      <c r="Q611" s="23" t="s">
        <v>1310</v>
      </c>
      <c r="R611" s="23" t="s">
        <v>1285</v>
      </c>
      <c r="S611" s="22">
        <v>23</v>
      </c>
      <c r="U611" s="3">
        <v>39.06112</v>
      </c>
      <c r="V611" s="3">
        <v>-119.8181</v>
      </c>
      <c r="Y611" s="49">
        <v>-9999</v>
      </c>
      <c r="Z611" s="14" t="s">
        <v>2154</v>
      </c>
      <c r="AB611" s="8" t="s">
        <v>1125</v>
      </c>
      <c r="AC611" s="14">
        <v>82</v>
      </c>
    </row>
    <row r="612" spans="2:29" ht="12">
      <c r="B612" s="34" t="s">
        <v>1030</v>
      </c>
      <c r="F612" s="21" t="s">
        <v>1046</v>
      </c>
      <c r="G612" s="21" t="s">
        <v>1046</v>
      </c>
      <c r="H612" s="14">
        <v>404</v>
      </c>
      <c r="I612" s="40" t="s">
        <v>2150</v>
      </c>
      <c r="J612" s="42">
        <v>225</v>
      </c>
      <c r="K612" s="1" t="s">
        <v>1034</v>
      </c>
      <c r="L612" s="2" t="s">
        <v>2151</v>
      </c>
      <c r="N612" s="2" t="s">
        <v>2152</v>
      </c>
      <c r="O612" s="4" t="s">
        <v>2153</v>
      </c>
      <c r="P612" s="2" t="s">
        <v>1815</v>
      </c>
      <c r="Q612" s="23" t="s">
        <v>1310</v>
      </c>
      <c r="R612" s="23" t="s">
        <v>1285</v>
      </c>
      <c r="S612" s="22">
        <v>23</v>
      </c>
      <c r="U612" s="3">
        <v>39.06046</v>
      </c>
      <c r="V612" s="3">
        <v>-119.8165</v>
      </c>
      <c r="Y612" s="49">
        <v>-9999</v>
      </c>
      <c r="Z612" s="14" t="s">
        <v>2154</v>
      </c>
      <c r="AB612" s="8" t="s">
        <v>1125</v>
      </c>
      <c r="AC612" s="14">
        <v>82</v>
      </c>
    </row>
    <row r="613" spans="2:29" ht="12">
      <c r="B613" s="34" t="s">
        <v>1030</v>
      </c>
      <c r="F613" s="21" t="s">
        <v>1046</v>
      </c>
      <c r="G613" s="21" t="s">
        <v>1046</v>
      </c>
      <c r="H613" s="14">
        <v>405</v>
      </c>
      <c r="I613" s="40" t="s">
        <v>2150</v>
      </c>
      <c r="J613" s="42">
        <v>225</v>
      </c>
      <c r="K613" s="1" t="s">
        <v>1034</v>
      </c>
      <c r="L613" s="2" t="s">
        <v>2151</v>
      </c>
      <c r="N613" s="2" t="s">
        <v>2152</v>
      </c>
      <c r="O613" s="4" t="s">
        <v>2153</v>
      </c>
      <c r="P613" s="2" t="s">
        <v>1815</v>
      </c>
      <c r="Q613" s="23" t="s">
        <v>1310</v>
      </c>
      <c r="R613" s="23" t="s">
        <v>1285</v>
      </c>
      <c r="S613" s="22">
        <v>23</v>
      </c>
      <c r="U613" s="3">
        <v>39.05917</v>
      </c>
      <c r="V613" s="3">
        <v>-119.8147</v>
      </c>
      <c r="Y613" s="49">
        <v>-9999</v>
      </c>
      <c r="Z613" s="14" t="s">
        <v>2154</v>
      </c>
      <c r="AB613" s="8" t="s">
        <v>1125</v>
      </c>
      <c r="AC613" s="14">
        <v>82</v>
      </c>
    </row>
    <row r="614" spans="2:29" ht="12">
      <c r="B614" s="34" t="s">
        <v>1030</v>
      </c>
      <c r="F614" s="21" t="s">
        <v>1046</v>
      </c>
      <c r="G614" s="21" t="s">
        <v>1046</v>
      </c>
      <c r="H614" s="14">
        <v>406</v>
      </c>
      <c r="I614" s="40" t="s">
        <v>2150</v>
      </c>
      <c r="J614" s="42">
        <v>225</v>
      </c>
      <c r="K614" s="1" t="s">
        <v>1034</v>
      </c>
      <c r="L614" s="2" t="s">
        <v>2151</v>
      </c>
      <c r="N614" s="2" t="s">
        <v>2152</v>
      </c>
      <c r="O614" s="4" t="s">
        <v>2153</v>
      </c>
      <c r="P614" s="2" t="s">
        <v>1815</v>
      </c>
      <c r="Q614" s="23" t="s">
        <v>1310</v>
      </c>
      <c r="R614" s="23" t="s">
        <v>1285</v>
      </c>
      <c r="S614" s="22">
        <v>23</v>
      </c>
      <c r="U614" s="3">
        <v>39.05886</v>
      </c>
      <c r="V614" s="3">
        <v>-119.8151</v>
      </c>
      <c r="Y614" s="49">
        <v>-9999</v>
      </c>
      <c r="Z614" s="14" t="s">
        <v>2154</v>
      </c>
      <c r="AB614" s="8" t="s">
        <v>1125</v>
      </c>
      <c r="AC614" s="14">
        <v>82</v>
      </c>
    </row>
    <row r="615" spans="2:29" ht="12">
      <c r="B615" s="34" t="s">
        <v>1030</v>
      </c>
      <c r="F615" s="21" t="s">
        <v>1046</v>
      </c>
      <c r="G615" s="21" t="s">
        <v>1046</v>
      </c>
      <c r="H615" s="14">
        <v>407</v>
      </c>
      <c r="I615" s="40" t="s">
        <v>2150</v>
      </c>
      <c r="J615" s="42">
        <v>225</v>
      </c>
      <c r="K615" s="1" t="s">
        <v>1034</v>
      </c>
      <c r="L615" s="2" t="s">
        <v>2151</v>
      </c>
      <c r="N615" s="2" t="s">
        <v>2152</v>
      </c>
      <c r="O615" s="4" t="s">
        <v>2153</v>
      </c>
      <c r="P615" s="2" t="s">
        <v>1815</v>
      </c>
      <c r="Q615" s="23" t="s">
        <v>1310</v>
      </c>
      <c r="R615" s="23" t="s">
        <v>1285</v>
      </c>
      <c r="S615" s="22">
        <v>23</v>
      </c>
      <c r="U615" s="3">
        <v>39.05829</v>
      </c>
      <c r="V615" s="3">
        <v>-119.8156</v>
      </c>
      <c r="Y615" s="49">
        <v>-9999</v>
      </c>
      <c r="Z615" s="14" t="s">
        <v>2154</v>
      </c>
      <c r="AB615" s="8" t="s">
        <v>1125</v>
      </c>
      <c r="AC615" s="14">
        <v>82</v>
      </c>
    </row>
    <row r="616" spans="2:29" ht="12">
      <c r="B616" s="34" t="s">
        <v>1030</v>
      </c>
      <c r="F616" s="21" t="s">
        <v>1046</v>
      </c>
      <c r="G616" s="21" t="s">
        <v>1046</v>
      </c>
      <c r="H616" s="14">
        <v>408</v>
      </c>
      <c r="I616" s="40" t="s">
        <v>2150</v>
      </c>
      <c r="J616" s="42">
        <v>225</v>
      </c>
      <c r="K616" s="1" t="s">
        <v>1034</v>
      </c>
      <c r="L616" s="2" t="s">
        <v>2151</v>
      </c>
      <c r="N616" s="2" t="s">
        <v>2152</v>
      </c>
      <c r="O616" s="4" t="s">
        <v>2153</v>
      </c>
      <c r="P616" s="2" t="s">
        <v>1815</v>
      </c>
      <c r="Q616" s="23" t="s">
        <v>1310</v>
      </c>
      <c r="R616" s="23" t="s">
        <v>1285</v>
      </c>
      <c r="S616" s="22">
        <v>23</v>
      </c>
      <c r="U616" s="3">
        <v>39.05766</v>
      </c>
      <c r="V616" s="3">
        <v>-119.8166</v>
      </c>
      <c r="Y616" s="49">
        <v>-9999</v>
      </c>
      <c r="Z616" s="14" t="s">
        <v>2154</v>
      </c>
      <c r="AB616" s="8" t="s">
        <v>1125</v>
      </c>
      <c r="AC616" s="14">
        <v>82</v>
      </c>
    </row>
    <row r="617" spans="2:29" ht="12">
      <c r="B617" s="34" t="s">
        <v>1030</v>
      </c>
      <c r="F617" s="21" t="s">
        <v>1046</v>
      </c>
      <c r="G617" s="21" t="s">
        <v>1046</v>
      </c>
      <c r="H617" s="14">
        <v>409</v>
      </c>
      <c r="I617" s="40" t="s">
        <v>2150</v>
      </c>
      <c r="J617" s="42">
        <v>225</v>
      </c>
      <c r="K617" s="1" t="s">
        <v>1034</v>
      </c>
      <c r="L617" s="2" t="s">
        <v>2151</v>
      </c>
      <c r="N617" s="2" t="s">
        <v>2152</v>
      </c>
      <c r="O617" s="4" t="s">
        <v>2153</v>
      </c>
      <c r="P617" s="2" t="s">
        <v>1815</v>
      </c>
      <c r="Q617" s="23" t="s">
        <v>1310</v>
      </c>
      <c r="R617" s="23" t="s">
        <v>1285</v>
      </c>
      <c r="S617" s="22">
        <v>23</v>
      </c>
      <c r="T617" s="8" t="s">
        <v>1897</v>
      </c>
      <c r="U617" s="3">
        <v>39.05799</v>
      </c>
      <c r="V617" s="3">
        <v>-119.8086</v>
      </c>
      <c r="Y617" s="12">
        <f>46</f>
        <v>46</v>
      </c>
      <c r="Z617" s="14" t="s">
        <v>2154</v>
      </c>
      <c r="AB617" s="8" t="s">
        <v>1816</v>
      </c>
      <c r="AC617" s="14">
        <v>82</v>
      </c>
    </row>
    <row r="618" spans="2:29" ht="12">
      <c r="B618" s="34" t="s">
        <v>1030</v>
      </c>
      <c r="F618" s="21" t="s">
        <v>1046</v>
      </c>
      <c r="G618" s="21" t="s">
        <v>1046</v>
      </c>
      <c r="H618" s="14">
        <v>410</v>
      </c>
      <c r="I618" s="40" t="s">
        <v>2155</v>
      </c>
      <c r="J618" s="21" t="s">
        <v>1046</v>
      </c>
      <c r="K618" s="1" t="s">
        <v>1034</v>
      </c>
      <c r="L618" s="2" t="s">
        <v>1222</v>
      </c>
      <c r="N618" s="2" t="s">
        <v>2152</v>
      </c>
      <c r="O618" s="4" t="s">
        <v>2153</v>
      </c>
      <c r="P618" s="2" t="s">
        <v>1815</v>
      </c>
      <c r="Q618" s="23" t="s">
        <v>1310</v>
      </c>
      <c r="R618" s="23" t="s">
        <v>1451</v>
      </c>
      <c r="S618" s="22">
        <v>19</v>
      </c>
      <c r="U618" s="3">
        <v>39.06914</v>
      </c>
      <c r="V618" s="3">
        <v>-119.7856</v>
      </c>
      <c r="Y618" s="48">
        <v>-9999</v>
      </c>
      <c r="Z618" s="14" t="s">
        <v>1219</v>
      </c>
      <c r="AB618" s="44" t="s">
        <v>1071</v>
      </c>
      <c r="AC618" s="14">
        <v>82</v>
      </c>
    </row>
    <row r="619" spans="2:29" ht="12">
      <c r="B619" s="34" t="s">
        <v>1030</v>
      </c>
      <c r="F619" s="21" t="s">
        <v>1046</v>
      </c>
      <c r="G619" s="21" t="s">
        <v>1046</v>
      </c>
      <c r="H619" s="14">
        <v>411</v>
      </c>
      <c r="I619" s="40" t="s">
        <v>2155</v>
      </c>
      <c r="J619" s="21" t="s">
        <v>1046</v>
      </c>
      <c r="K619" s="1" t="s">
        <v>1034</v>
      </c>
      <c r="L619" s="2" t="s">
        <v>1222</v>
      </c>
      <c r="N619" s="2" t="s">
        <v>2152</v>
      </c>
      <c r="O619" s="4" t="s">
        <v>2153</v>
      </c>
      <c r="P619" s="2" t="s">
        <v>1815</v>
      </c>
      <c r="Q619" s="23" t="s">
        <v>1310</v>
      </c>
      <c r="R619" s="23" t="s">
        <v>1451</v>
      </c>
      <c r="S619" s="22">
        <v>19</v>
      </c>
      <c r="U619" s="3">
        <v>39.06794</v>
      </c>
      <c r="V619" s="3">
        <v>-119.7855</v>
      </c>
      <c r="Y619" s="48">
        <v>-9999</v>
      </c>
      <c r="Z619" s="14" t="s">
        <v>1219</v>
      </c>
      <c r="AB619" s="44" t="s">
        <v>1071</v>
      </c>
      <c r="AC619" s="14">
        <v>82</v>
      </c>
    </row>
    <row r="620" spans="2:29" ht="12">
      <c r="B620" t="s">
        <v>1044</v>
      </c>
      <c r="F620" s="21">
        <v>1014</v>
      </c>
      <c r="G620" s="21">
        <v>70533</v>
      </c>
      <c r="H620" s="14" t="s">
        <v>1046</v>
      </c>
      <c r="I620" s="40">
        <v>36</v>
      </c>
      <c r="J620" s="42">
        <v>445</v>
      </c>
      <c r="K620" s="1" t="s">
        <v>1034</v>
      </c>
      <c r="L620" s="4" t="s">
        <v>2156</v>
      </c>
      <c r="M620" s="4"/>
      <c r="N620" s="2" t="s">
        <v>2157</v>
      </c>
      <c r="O620" s="4" t="s">
        <v>2158</v>
      </c>
      <c r="P620" s="2" t="s">
        <v>1330</v>
      </c>
      <c r="Q620" s="24" t="s">
        <v>1425</v>
      </c>
      <c r="R620" s="24" t="s">
        <v>1332</v>
      </c>
      <c r="S620" s="25" t="s">
        <v>2159</v>
      </c>
      <c r="T620" s="8" t="s">
        <v>1224</v>
      </c>
      <c r="U620" s="3">
        <v>36.01</v>
      </c>
      <c r="V620" s="3">
        <v>-114.745</v>
      </c>
      <c r="Y620" s="12">
        <f>42.2</f>
        <v>42.2</v>
      </c>
      <c r="Z620" s="14" t="s">
        <v>1479</v>
      </c>
      <c r="AB620" s="8" t="s">
        <v>2160</v>
      </c>
      <c r="AC620" s="14">
        <v>83</v>
      </c>
    </row>
    <row r="621" spans="2:29" ht="12">
      <c r="B621" s="34" t="s">
        <v>1030</v>
      </c>
      <c r="F621" s="21">
        <v>74078</v>
      </c>
      <c r="G621" s="21" t="s">
        <v>2161</v>
      </c>
      <c r="H621" s="14">
        <v>54</v>
      </c>
      <c r="I621" s="40">
        <v>93</v>
      </c>
      <c r="J621" s="42" t="s">
        <v>1046</v>
      </c>
      <c r="K621" s="1" t="s">
        <v>1034</v>
      </c>
      <c r="L621" s="4" t="s">
        <v>2162</v>
      </c>
      <c r="N621" s="2" t="s">
        <v>2163</v>
      </c>
      <c r="O621" s="4" t="s">
        <v>2164</v>
      </c>
      <c r="P621" s="2" t="s">
        <v>1217</v>
      </c>
      <c r="Q621" s="23" t="s">
        <v>1245</v>
      </c>
      <c r="R621" s="23" t="s">
        <v>1052</v>
      </c>
      <c r="S621" s="22">
        <v>32</v>
      </c>
      <c r="U621" s="3">
        <v>40.60639</v>
      </c>
      <c r="V621" s="3">
        <v>-116.4622</v>
      </c>
      <c r="Y621" s="11">
        <v>51.7</v>
      </c>
      <c r="Z621" s="14" t="s">
        <v>1042</v>
      </c>
      <c r="AB621" s="8" t="s">
        <v>1125</v>
      </c>
      <c r="AC621" s="14">
        <v>86</v>
      </c>
    </row>
    <row r="622" spans="2:29" ht="12">
      <c r="B622" s="34" t="s">
        <v>1030</v>
      </c>
      <c r="F622" s="21" t="s">
        <v>1046</v>
      </c>
      <c r="G622" s="21" t="s">
        <v>1046</v>
      </c>
      <c r="H622" s="14">
        <v>454</v>
      </c>
      <c r="I622" s="40" t="s">
        <v>2173</v>
      </c>
      <c r="J622" s="43" t="s">
        <v>1046</v>
      </c>
      <c r="K622" s="1" t="s">
        <v>1034</v>
      </c>
      <c r="L622" s="2" t="s">
        <v>1158</v>
      </c>
      <c r="N622" s="2" t="s">
        <v>2175</v>
      </c>
      <c r="O622" s="4" t="s">
        <v>2182</v>
      </c>
      <c r="P622" s="2" t="s">
        <v>1070</v>
      </c>
      <c r="Q622" s="23" t="s">
        <v>1824</v>
      </c>
      <c r="R622" s="23" t="s">
        <v>1060</v>
      </c>
      <c r="S622" s="22">
        <v>29</v>
      </c>
      <c r="U622" s="3">
        <v>38.52143</v>
      </c>
      <c r="V622" s="3">
        <v>-116.365</v>
      </c>
      <c r="Y622" s="49">
        <v>-9999</v>
      </c>
      <c r="Z622" s="14" t="s">
        <v>1744</v>
      </c>
      <c r="AC622" s="14">
        <v>68</v>
      </c>
    </row>
    <row r="623" spans="2:29" ht="12">
      <c r="B623" s="34" t="s">
        <v>1030</v>
      </c>
      <c r="F623" s="21" t="s">
        <v>1046</v>
      </c>
      <c r="G623" s="21" t="s">
        <v>1046</v>
      </c>
      <c r="H623" s="14">
        <v>455</v>
      </c>
      <c r="I623" s="40" t="s">
        <v>2173</v>
      </c>
      <c r="J623" s="43" t="s">
        <v>1046</v>
      </c>
      <c r="K623" s="1" t="s">
        <v>1034</v>
      </c>
      <c r="L623" s="2" t="s">
        <v>1158</v>
      </c>
      <c r="N623" s="2" t="s">
        <v>2175</v>
      </c>
      <c r="O623" s="4" t="s">
        <v>2182</v>
      </c>
      <c r="P623" s="2" t="s">
        <v>1070</v>
      </c>
      <c r="Q623" s="23" t="s">
        <v>1824</v>
      </c>
      <c r="R623" s="23" t="s">
        <v>1060</v>
      </c>
      <c r="S623" s="22">
        <v>29</v>
      </c>
      <c r="U623" s="3">
        <v>38.5202</v>
      </c>
      <c r="V623" s="3">
        <v>-116.3669</v>
      </c>
      <c r="Y623" s="49">
        <v>-9999</v>
      </c>
      <c r="Z623" s="14" t="s">
        <v>1744</v>
      </c>
      <c r="AC623" s="14">
        <v>68</v>
      </c>
    </row>
    <row r="624" spans="2:29" ht="12">
      <c r="B624" s="34" t="s">
        <v>1030</v>
      </c>
      <c r="F624" s="21" t="s">
        <v>2183</v>
      </c>
      <c r="G624" s="21" t="s">
        <v>2184</v>
      </c>
      <c r="H624" s="14">
        <v>456</v>
      </c>
      <c r="I624" s="40" t="s">
        <v>2173</v>
      </c>
      <c r="J624" s="42">
        <v>341</v>
      </c>
      <c r="K624" s="1" t="s">
        <v>1034</v>
      </c>
      <c r="L624" s="2" t="s">
        <v>2185</v>
      </c>
      <c r="N624" s="2" t="s">
        <v>2175</v>
      </c>
      <c r="O624" s="4" t="s">
        <v>2182</v>
      </c>
      <c r="P624" s="2" t="s">
        <v>1070</v>
      </c>
      <c r="Q624" s="23" t="s">
        <v>1824</v>
      </c>
      <c r="R624" s="23" t="s">
        <v>1060</v>
      </c>
      <c r="S624" s="22">
        <v>29</v>
      </c>
      <c r="T624" s="8" t="s">
        <v>1897</v>
      </c>
      <c r="U624" s="3">
        <v>38.51932</v>
      </c>
      <c r="V624" s="3">
        <v>-116.3638</v>
      </c>
      <c r="Y624" s="12">
        <f>62.8</f>
        <v>62.8</v>
      </c>
      <c r="Z624" s="14" t="s">
        <v>1744</v>
      </c>
      <c r="AB624" s="8" t="s">
        <v>2186</v>
      </c>
      <c r="AC624" s="14">
        <v>68</v>
      </c>
    </row>
    <row r="625" spans="2:29" ht="12">
      <c r="B625" s="34" t="s">
        <v>1030</v>
      </c>
      <c r="F625" s="21">
        <v>74085</v>
      </c>
      <c r="G625" s="21" t="s">
        <v>1046</v>
      </c>
      <c r="H625" s="14">
        <v>457</v>
      </c>
      <c r="I625" s="40" t="s">
        <v>2173</v>
      </c>
      <c r="J625" s="42" t="s">
        <v>1046</v>
      </c>
      <c r="K625" s="1" t="s">
        <v>1034</v>
      </c>
      <c r="L625" s="2" t="s">
        <v>2187</v>
      </c>
      <c r="N625" s="2" t="s">
        <v>2175</v>
      </c>
      <c r="O625" s="4" t="s">
        <v>2182</v>
      </c>
      <c r="P625" s="2" t="s">
        <v>1070</v>
      </c>
      <c r="Q625" s="23" t="s">
        <v>1824</v>
      </c>
      <c r="R625" s="23" t="s">
        <v>1060</v>
      </c>
      <c r="S625" s="22">
        <v>29</v>
      </c>
      <c r="U625" s="3">
        <v>38.52304</v>
      </c>
      <c r="V625" s="3">
        <v>-116.3713</v>
      </c>
      <c r="Y625" s="11">
        <v>76.1</v>
      </c>
      <c r="Z625" s="14" t="s">
        <v>1127</v>
      </c>
      <c r="AA625" s="14" t="s">
        <v>1106</v>
      </c>
      <c r="AB625" s="45" t="s">
        <v>1055</v>
      </c>
      <c r="AC625" s="14">
        <v>68</v>
      </c>
    </row>
    <row r="626" spans="2:29" ht="12">
      <c r="B626" s="34" t="s">
        <v>1030</v>
      </c>
      <c r="F626" s="21">
        <v>74586</v>
      </c>
      <c r="G626" s="21" t="s">
        <v>1046</v>
      </c>
      <c r="H626" s="14">
        <v>601</v>
      </c>
      <c r="I626" s="40" t="s">
        <v>2173</v>
      </c>
      <c r="J626" s="42" t="s">
        <v>1046</v>
      </c>
      <c r="K626" s="1" t="s">
        <v>1087</v>
      </c>
      <c r="L626" s="2" t="s">
        <v>2174</v>
      </c>
      <c r="N626" s="2" t="s">
        <v>2175</v>
      </c>
      <c r="O626" s="4" t="s">
        <v>2176</v>
      </c>
      <c r="P626" s="2" t="s">
        <v>1070</v>
      </c>
      <c r="Q626" s="23" t="s">
        <v>1824</v>
      </c>
      <c r="R626" s="23" t="s">
        <v>1052</v>
      </c>
      <c r="S626" s="22">
        <v>21</v>
      </c>
      <c r="U626" s="3">
        <v>38.53613</v>
      </c>
      <c r="V626" s="3">
        <v>-116.4561</v>
      </c>
      <c r="Y626" s="11">
        <v>22.2</v>
      </c>
      <c r="Z626" s="14" t="s">
        <v>1042</v>
      </c>
      <c r="AA626" s="14" t="s">
        <v>1106</v>
      </c>
      <c r="AB626" s="24" t="s">
        <v>2177</v>
      </c>
      <c r="AC626" s="14">
        <v>68</v>
      </c>
    </row>
    <row r="627" spans="2:29" ht="12">
      <c r="B627" s="34" t="s">
        <v>1030</v>
      </c>
      <c r="F627" s="21" t="s">
        <v>1046</v>
      </c>
      <c r="G627" s="21" t="s">
        <v>1046</v>
      </c>
      <c r="H627" s="14">
        <v>602</v>
      </c>
      <c r="I627" s="40" t="s">
        <v>2173</v>
      </c>
      <c r="J627" s="42" t="s">
        <v>1046</v>
      </c>
      <c r="K627" s="1" t="s">
        <v>1087</v>
      </c>
      <c r="L627" s="2" t="s">
        <v>1099</v>
      </c>
      <c r="N627" s="2" t="s">
        <v>2175</v>
      </c>
      <c r="O627" s="4" t="s">
        <v>2176</v>
      </c>
      <c r="P627" s="2" t="s">
        <v>1070</v>
      </c>
      <c r="Q627" s="23" t="s">
        <v>1824</v>
      </c>
      <c r="R627" s="23" t="s">
        <v>1052</v>
      </c>
      <c r="S627" s="22">
        <v>25</v>
      </c>
      <c r="U627" s="3">
        <v>38.53068</v>
      </c>
      <c r="V627" s="3">
        <v>-116.4047</v>
      </c>
      <c r="Y627" s="48">
        <v>-8888</v>
      </c>
      <c r="Z627" s="14" t="s">
        <v>1219</v>
      </c>
      <c r="AB627" s="44" t="s">
        <v>1071</v>
      </c>
      <c r="AC627" s="14">
        <v>68</v>
      </c>
    </row>
    <row r="628" spans="2:29" ht="12">
      <c r="B628" s="34" t="s">
        <v>1030</v>
      </c>
      <c r="F628" s="21" t="s">
        <v>2178</v>
      </c>
      <c r="G628" s="21" t="s">
        <v>2179</v>
      </c>
      <c r="H628" s="14">
        <v>603</v>
      </c>
      <c r="I628" s="40" t="s">
        <v>2173</v>
      </c>
      <c r="J628" s="42">
        <v>340</v>
      </c>
      <c r="K628" s="1" t="s">
        <v>1087</v>
      </c>
      <c r="L628" s="2" t="s">
        <v>2180</v>
      </c>
      <c r="N628" s="2" t="s">
        <v>2175</v>
      </c>
      <c r="O628" s="4" t="s">
        <v>2176</v>
      </c>
      <c r="P628" s="2" t="s">
        <v>1070</v>
      </c>
      <c r="Q628" s="23" t="s">
        <v>1824</v>
      </c>
      <c r="R628" s="23" t="s">
        <v>1052</v>
      </c>
      <c r="S628" s="22">
        <v>25</v>
      </c>
      <c r="T628" s="8" t="s">
        <v>1096</v>
      </c>
      <c r="U628" s="3">
        <v>38.52973</v>
      </c>
      <c r="V628" s="3">
        <v>-116.4028</v>
      </c>
      <c r="Y628" s="12">
        <f>36.1</f>
        <v>36.1</v>
      </c>
      <c r="Z628" s="14" t="s">
        <v>1219</v>
      </c>
      <c r="AB628" s="8" t="s">
        <v>1071</v>
      </c>
      <c r="AC628" s="14">
        <v>68</v>
      </c>
    </row>
    <row r="629" spans="2:29" ht="12">
      <c r="B629" s="34" t="s">
        <v>1030</v>
      </c>
      <c r="F629" s="14" t="s">
        <v>1046</v>
      </c>
      <c r="G629" s="14" t="s">
        <v>1046</v>
      </c>
      <c r="H629" s="14">
        <v>1046</v>
      </c>
      <c r="I629" s="40" t="s">
        <v>2173</v>
      </c>
      <c r="J629" s="42" t="s">
        <v>1046</v>
      </c>
      <c r="K629" s="1" t="s">
        <v>1087</v>
      </c>
      <c r="L629" s="2" t="s">
        <v>2181</v>
      </c>
      <c r="N629" s="2" t="s">
        <v>2175</v>
      </c>
      <c r="O629" s="4" t="s">
        <v>2176</v>
      </c>
      <c r="P629" s="2" t="s">
        <v>1070</v>
      </c>
      <c r="Q629" s="23" t="s">
        <v>1824</v>
      </c>
      <c r="R629" s="23" t="s">
        <v>1052</v>
      </c>
      <c r="S629" s="22">
        <v>21</v>
      </c>
      <c r="U629" s="3">
        <v>38.53202</v>
      </c>
      <c r="V629" s="3">
        <v>-116.4643</v>
      </c>
      <c r="Y629" s="48">
        <v>35</v>
      </c>
      <c r="Z629" s="14" t="s">
        <v>1836</v>
      </c>
      <c r="AB629" s="24" t="s">
        <v>1071</v>
      </c>
      <c r="AC629" s="14">
        <v>68</v>
      </c>
    </row>
    <row r="630" spans="2:29" ht="12">
      <c r="B630" s="34" t="s">
        <v>1030</v>
      </c>
      <c r="F630" s="21">
        <v>74589</v>
      </c>
      <c r="G630" s="42" t="s">
        <v>1046</v>
      </c>
      <c r="H630" s="14">
        <v>600</v>
      </c>
      <c r="I630" s="40" t="s">
        <v>2173</v>
      </c>
      <c r="J630" s="42" t="s">
        <v>1046</v>
      </c>
      <c r="K630" s="1" t="s">
        <v>1087</v>
      </c>
      <c r="L630" s="2" t="s">
        <v>1099</v>
      </c>
      <c r="N630" s="2" t="s">
        <v>2175</v>
      </c>
      <c r="O630" s="4" t="s">
        <v>2176</v>
      </c>
      <c r="P630" s="2" t="s">
        <v>1070</v>
      </c>
      <c r="Q630" s="23" t="s">
        <v>1824</v>
      </c>
      <c r="R630" s="23" t="s">
        <v>1060</v>
      </c>
      <c r="S630" s="22">
        <v>29</v>
      </c>
      <c r="U630" s="3">
        <v>38.52699</v>
      </c>
      <c r="V630" s="3">
        <v>-116.3754</v>
      </c>
      <c r="Y630" s="11">
        <v>21.1</v>
      </c>
      <c r="Z630" s="14" t="s">
        <v>1042</v>
      </c>
      <c r="AA630" s="14" t="s">
        <v>1106</v>
      </c>
      <c r="AB630" s="45" t="s">
        <v>1055</v>
      </c>
      <c r="AC630" s="14">
        <v>68</v>
      </c>
    </row>
    <row r="631" spans="2:29" ht="12">
      <c r="B631" s="34" t="s">
        <v>1030</v>
      </c>
      <c r="F631" s="21" t="s">
        <v>2165</v>
      </c>
      <c r="G631" s="21" t="s">
        <v>2166</v>
      </c>
      <c r="H631" s="14">
        <v>911</v>
      </c>
      <c r="I631" s="40" t="s">
        <v>2167</v>
      </c>
      <c r="J631" s="42">
        <v>360</v>
      </c>
      <c r="K631" s="1" t="s">
        <v>1087</v>
      </c>
      <c r="L631" s="2" t="s">
        <v>2168</v>
      </c>
      <c r="N631" s="2" t="s">
        <v>2169</v>
      </c>
      <c r="O631" s="4" t="s">
        <v>2170</v>
      </c>
      <c r="P631" s="2" t="s">
        <v>1070</v>
      </c>
      <c r="Q631" s="23" t="s">
        <v>2171</v>
      </c>
      <c r="R631" s="23" t="s">
        <v>1186</v>
      </c>
      <c r="S631" s="22">
        <v>18</v>
      </c>
      <c r="U631" s="3">
        <v>38.38303</v>
      </c>
      <c r="V631" s="3">
        <v>-115.1525</v>
      </c>
      <c r="Y631" s="12">
        <f>26.7</f>
        <v>26.7</v>
      </c>
      <c r="Z631" s="14" t="s">
        <v>1042</v>
      </c>
      <c r="AB631" s="8" t="s">
        <v>2172</v>
      </c>
      <c r="AC631" s="14">
        <v>69</v>
      </c>
    </row>
    <row r="632" spans="2:29" ht="12">
      <c r="B632" s="34" t="s">
        <v>1030</v>
      </c>
      <c r="F632" s="21" t="s">
        <v>1046</v>
      </c>
      <c r="G632" s="21" t="s">
        <v>1046</v>
      </c>
      <c r="H632" s="14">
        <v>181</v>
      </c>
      <c r="I632" s="40" t="s">
        <v>2188</v>
      </c>
      <c r="J632" s="42">
        <v>175</v>
      </c>
      <c r="K632" s="1" t="s">
        <v>1087</v>
      </c>
      <c r="L632" s="2" t="s">
        <v>2189</v>
      </c>
      <c r="N632" s="2" t="s">
        <v>2190</v>
      </c>
      <c r="O632" s="4" t="s">
        <v>1522</v>
      </c>
      <c r="P632" s="2" t="s">
        <v>1217</v>
      </c>
      <c r="Q632" s="24" t="s">
        <v>1523</v>
      </c>
      <c r="R632" s="23" t="s">
        <v>1118</v>
      </c>
      <c r="S632" s="22">
        <v>12</v>
      </c>
      <c r="T632" s="8" t="s">
        <v>1226</v>
      </c>
      <c r="U632" s="3">
        <v>40.32572</v>
      </c>
      <c r="V632" s="3">
        <v>-116.0592</v>
      </c>
      <c r="Y632" s="48">
        <v>-8888</v>
      </c>
      <c r="Z632" s="14" t="s">
        <v>2191</v>
      </c>
      <c r="AB632" s="8" t="s">
        <v>2192</v>
      </c>
      <c r="AC632" s="14">
        <v>85</v>
      </c>
    </row>
    <row r="633" spans="2:29" ht="12">
      <c r="B633" s="34" t="s">
        <v>1030</v>
      </c>
      <c r="F633" s="21" t="s">
        <v>1046</v>
      </c>
      <c r="G633" s="21" t="s">
        <v>1046</v>
      </c>
      <c r="H633" s="14">
        <v>182</v>
      </c>
      <c r="I633" s="40" t="s">
        <v>2188</v>
      </c>
      <c r="J633" s="42">
        <v>175</v>
      </c>
      <c r="K633" s="1" t="s">
        <v>1087</v>
      </c>
      <c r="L633" s="2" t="s">
        <v>2189</v>
      </c>
      <c r="N633" s="2" t="s">
        <v>2190</v>
      </c>
      <c r="O633" s="4" t="s">
        <v>1522</v>
      </c>
      <c r="P633" s="2" t="s">
        <v>1217</v>
      </c>
      <c r="Q633" s="24" t="s">
        <v>1523</v>
      </c>
      <c r="R633" s="23" t="s">
        <v>1118</v>
      </c>
      <c r="S633" s="22">
        <v>12</v>
      </c>
      <c r="T633" s="8" t="s">
        <v>1226</v>
      </c>
      <c r="U633" s="3">
        <v>40.32509</v>
      </c>
      <c r="V633" s="3">
        <v>-116.0589</v>
      </c>
      <c r="Y633" s="48">
        <v>-8888</v>
      </c>
      <c r="Z633" s="14" t="s">
        <v>2191</v>
      </c>
      <c r="AB633" s="8" t="s">
        <v>2192</v>
      </c>
      <c r="AC633" s="14">
        <v>85</v>
      </c>
    </row>
    <row r="634" spans="2:28" ht="12">
      <c r="B634" s="14" t="s">
        <v>2071</v>
      </c>
      <c r="F634" s="21" t="s">
        <v>1046</v>
      </c>
      <c r="G634" s="21" t="s">
        <v>1046</v>
      </c>
      <c r="H634" s="14" t="s">
        <v>1046</v>
      </c>
      <c r="I634" s="40" t="s">
        <v>1046</v>
      </c>
      <c r="J634" s="42">
        <v>330</v>
      </c>
      <c r="K634" s="1" t="s">
        <v>1057</v>
      </c>
      <c r="L634" s="2" t="s">
        <v>2199</v>
      </c>
      <c r="M634" s="2" t="s">
        <v>2200</v>
      </c>
      <c r="N634" s="2" t="s">
        <v>2199</v>
      </c>
      <c r="O634" s="4" t="s">
        <v>2201</v>
      </c>
      <c r="P634" s="2" t="s">
        <v>1038</v>
      </c>
      <c r="Q634" s="24" t="s">
        <v>2202</v>
      </c>
      <c r="R634" s="24" t="s">
        <v>1761</v>
      </c>
      <c r="S634" s="22">
        <v>15</v>
      </c>
      <c r="T634"/>
      <c r="U634" s="3">
        <v>38.2</v>
      </c>
      <c r="V634" s="3">
        <v>-117.97</v>
      </c>
      <c r="Y634" s="48">
        <v>-9999</v>
      </c>
      <c r="AB634" s="8" t="s">
        <v>2203</v>
      </c>
    </row>
    <row r="635" spans="2:28" ht="12">
      <c r="B635" s="34" t="s">
        <v>2204</v>
      </c>
      <c r="F635" s="21" t="s">
        <v>1046</v>
      </c>
      <c r="G635" s="21" t="s">
        <v>1046</v>
      </c>
      <c r="H635" s="14" t="s">
        <v>1046</v>
      </c>
      <c r="I635" s="40" t="s">
        <v>1046</v>
      </c>
      <c r="J635" s="42">
        <v>315</v>
      </c>
      <c r="K635" s="1" t="s">
        <v>1057</v>
      </c>
      <c r="L635" s="2" t="s">
        <v>2205</v>
      </c>
      <c r="M635" s="2" t="s">
        <v>2200</v>
      </c>
      <c r="N635" s="2" t="s">
        <v>2206</v>
      </c>
      <c r="O635" s="4" t="s">
        <v>2207</v>
      </c>
      <c r="P635" s="2" t="s">
        <v>1353</v>
      </c>
      <c r="Q635" s="21" t="s">
        <v>1691</v>
      </c>
      <c r="R635" s="21" t="s">
        <v>1951</v>
      </c>
      <c r="S635" s="22">
        <v>8</v>
      </c>
      <c r="T635"/>
      <c r="U635" s="3">
        <v>38.8333</v>
      </c>
      <c r="V635" s="3">
        <v>-118.2917</v>
      </c>
      <c r="Y635" s="48">
        <v>-9999</v>
      </c>
      <c r="AB635" s="8" t="s">
        <v>2203</v>
      </c>
    </row>
    <row r="636" spans="2:29" ht="12">
      <c r="B636" s="34" t="s">
        <v>1030</v>
      </c>
      <c r="F636" s="21" t="s">
        <v>1046</v>
      </c>
      <c r="G636" s="21" t="s">
        <v>1046</v>
      </c>
      <c r="H636" s="14">
        <v>1057</v>
      </c>
      <c r="I636" s="40" t="s">
        <v>2208</v>
      </c>
      <c r="J636" s="42">
        <v>53</v>
      </c>
      <c r="K636" s="1" t="s">
        <v>1087</v>
      </c>
      <c r="L636" s="2" t="s">
        <v>2209</v>
      </c>
      <c r="N636" s="2" t="s">
        <v>2210</v>
      </c>
      <c r="O636" s="4" t="s">
        <v>2211</v>
      </c>
      <c r="P636" s="2" t="s">
        <v>1732</v>
      </c>
      <c r="Q636" s="23" t="s">
        <v>2212</v>
      </c>
      <c r="R636" s="23" t="s">
        <v>1208</v>
      </c>
      <c r="S636" s="22">
        <v>25</v>
      </c>
      <c r="U636" s="3">
        <v>41.14803</v>
      </c>
      <c r="V636" s="3">
        <v>-116.7343</v>
      </c>
      <c r="Y636" s="11">
        <v>22.1</v>
      </c>
      <c r="Z636" s="29" t="s">
        <v>2213</v>
      </c>
      <c r="AA636" s="14" t="s">
        <v>1106</v>
      </c>
      <c r="AB636" s="35" t="s">
        <v>1622</v>
      </c>
      <c r="AC636" s="14">
        <v>0</v>
      </c>
    </row>
    <row r="637" spans="2:29" ht="12">
      <c r="B637" s="34" t="s">
        <v>1030</v>
      </c>
      <c r="F637" s="39" t="s">
        <v>2214</v>
      </c>
      <c r="G637" s="21" t="s">
        <v>2215</v>
      </c>
      <c r="H637" s="14">
        <v>468</v>
      </c>
      <c r="I637" s="40" t="s">
        <v>2216</v>
      </c>
      <c r="J637" s="42">
        <v>152</v>
      </c>
      <c r="K637" s="1" t="s">
        <v>1034</v>
      </c>
      <c r="L637" s="2" t="s">
        <v>2217</v>
      </c>
      <c r="N637" s="2" t="s">
        <v>2218</v>
      </c>
      <c r="O637" s="4" t="s">
        <v>2217</v>
      </c>
      <c r="P637" s="2" t="s">
        <v>1344</v>
      </c>
      <c r="Q637" s="23" t="s">
        <v>1777</v>
      </c>
      <c r="R637" s="23" t="s">
        <v>1692</v>
      </c>
      <c r="S637" s="22">
        <v>10</v>
      </c>
      <c r="U637" s="3">
        <v>40.92254</v>
      </c>
      <c r="V637" s="3">
        <v>-117.1095</v>
      </c>
      <c r="Y637" s="11">
        <v>58</v>
      </c>
      <c r="Z637" s="14" t="s">
        <v>2219</v>
      </c>
      <c r="AA637" s="14" t="s">
        <v>1054</v>
      </c>
      <c r="AB637" s="8" t="s">
        <v>1220</v>
      </c>
      <c r="AC637" s="14">
        <v>81</v>
      </c>
    </row>
    <row r="638" spans="2:29" ht="12">
      <c r="B638" s="34" t="s">
        <v>1030</v>
      </c>
      <c r="F638" s="21" t="s">
        <v>1046</v>
      </c>
      <c r="G638" s="21" t="s">
        <v>1046</v>
      </c>
      <c r="H638" s="14">
        <v>469</v>
      </c>
      <c r="I638" s="40" t="s">
        <v>2216</v>
      </c>
      <c r="J638" s="43" t="s">
        <v>1046</v>
      </c>
      <c r="K638" s="1" t="s">
        <v>1034</v>
      </c>
      <c r="L638" s="2" t="s">
        <v>1158</v>
      </c>
      <c r="N638" s="2" t="s">
        <v>2218</v>
      </c>
      <c r="O638" s="4" t="s">
        <v>2217</v>
      </c>
      <c r="P638" s="2" t="s">
        <v>1344</v>
      </c>
      <c r="Q638" s="23" t="s">
        <v>1777</v>
      </c>
      <c r="R638" s="23" t="s">
        <v>1692</v>
      </c>
      <c r="S638" s="22">
        <v>11</v>
      </c>
      <c r="U638" s="3">
        <v>40.92234</v>
      </c>
      <c r="V638" s="3">
        <v>-117.1078</v>
      </c>
      <c r="Y638" s="48">
        <v>-9999</v>
      </c>
      <c r="Z638" s="14" t="s">
        <v>2220</v>
      </c>
      <c r="AC638" s="14">
        <v>81</v>
      </c>
    </row>
    <row r="639" spans="2:29" ht="12">
      <c r="B639" s="34" t="s">
        <v>1030</v>
      </c>
      <c r="F639" s="21" t="s">
        <v>1046</v>
      </c>
      <c r="G639" s="21" t="s">
        <v>1046</v>
      </c>
      <c r="H639" s="14">
        <v>470</v>
      </c>
      <c r="I639" s="40" t="s">
        <v>2216</v>
      </c>
      <c r="J639" s="43" t="s">
        <v>1046</v>
      </c>
      <c r="K639" s="1" t="s">
        <v>1034</v>
      </c>
      <c r="L639" s="2" t="s">
        <v>1158</v>
      </c>
      <c r="N639" s="2" t="s">
        <v>2218</v>
      </c>
      <c r="O639" s="4" t="s">
        <v>2217</v>
      </c>
      <c r="P639" s="2" t="s">
        <v>1344</v>
      </c>
      <c r="Q639" s="23" t="s">
        <v>1777</v>
      </c>
      <c r="R639" s="23" t="s">
        <v>1692</v>
      </c>
      <c r="S639" s="22">
        <v>11</v>
      </c>
      <c r="U639" s="3">
        <v>40.92211</v>
      </c>
      <c r="V639" s="3">
        <v>-117.108</v>
      </c>
      <c r="Y639" s="48">
        <v>-9999</v>
      </c>
      <c r="Z639" s="14" t="s">
        <v>2220</v>
      </c>
      <c r="AC639" s="14">
        <v>81</v>
      </c>
    </row>
    <row r="640" spans="2:29" ht="12">
      <c r="B640" s="34" t="s">
        <v>1030</v>
      </c>
      <c r="F640" s="21" t="s">
        <v>1046</v>
      </c>
      <c r="G640" s="21" t="s">
        <v>1046</v>
      </c>
      <c r="H640" s="14">
        <v>471</v>
      </c>
      <c r="I640" s="40" t="s">
        <v>2216</v>
      </c>
      <c r="J640" s="43" t="s">
        <v>1046</v>
      </c>
      <c r="K640" s="1" t="s">
        <v>1034</v>
      </c>
      <c r="L640" s="2" t="s">
        <v>1158</v>
      </c>
      <c r="N640" s="2" t="s">
        <v>2218</v>
      </c>
      <c r="O640" s="4" t="s">
        <v>2217</v>
      </c>
      <c r="P640" s="2" t="s">
        <v>1344</v>
      </c>
      <c r="Q640" s="23" t="s">
        <v>1777</v>
      </c>
      <c r="R640" s="23" t="s">
        <v>1692</v>
      </c>
      <c r="S640" s="22">
        <v>11</v>
      </c>
      <c r="U640" s="3">
        <v>40.92163</v>
      </c>
      <c r="V640" s="3">
        <v>-117.1077</v>
      </c>
      <c r="Y640" s="48">
        <v>-9999</v>
      </c>
      <c r="Z640" s="14" t="s">
        <v>2220</v>
      </c>
      <c r="AC640" s="14">
        <v>81</v>
      </c>
    </row>
    <row r="641" spans="2:29" ht="12">
      <c r="B641" s="34" t="s">
        <v>1030</v>
      </c>
      <c r="F641" s="21" t="s">
        <v>1046</v>
      </c>
      <c r="G641" s="21" t="s">
        <v>1046</v>
      </c>
      <c r="H641" s="14">
        <v>472</v>
      </c>
      <c r="I641" s="40" t="s">
        <v>2216</v>
      </c>
      <c r="J641" s="43" t="s">
        <v>1046</v>
      </c>
      <c r="K641" s="1" t="s">
        <v>1034</v>
      </c>
      <c r="L641" s="2" t="s">
        <v>1158</v>
      </c>
      <c r="N641" s="2" t="s">
        <v>2218</v>
      </c>
      <c r="O641" s="4" t="s">
        <v>2217</v>
      </c>
      <c r="P641" s="2" t="s">
        <v>1344</v>
      </c>
      <c r="Q641" s="23" t="s">
        <v>1777</v>
      </c>
      <c r="R641" s="23" t="s">
        <v>1692</v>
      </c>
      <c r="S641" s="22">
        <v>11</v>
      </c>
      <c r="U641" s="3">
        <v>40.92144</v>
      </c>
      <c r="V641" s="3">
        <v>-117.1079</v>
      </c>
      <c r="Y641" s="48">
        <v>-9999</v>
      </c>
      <c r="Z641" s="14" t="s">
        <v>2220</v>
      </c>
      <c r="AC641" s="14">
        <v>81</v>
      </c>
    </row>
    <row r="642" spans="2:29" ht="12">
      <c r="B642" s="34" t="s">
        <v>1030</v>
      </c>
      <c r="F642" s="21" t="s">
        <v>1046</v>
      </c>
      <c r="G642" s="21" t="s">
        <v>1046</v>
      </c>
      <c r="H642" s="14">
        <v>473</v>
      </c>
      <c r="I642" s="40" t="s">
        <v>2216</v>
      </c>
      <c r="J642" s="43" t="s">
        <v>1046</v>
      </c>
      <c r="K642" s="1" t="s">
        <v>1034</v>
      </c>
      <c r="L642" s="2" t="s">
        <v>1158</v>
      </c>
      <c r="N642" s="2" t="s">
        <v>2218</v>
      </c>
      <c r="O642" s="4" t="s">
        <v>2217</v>
      </c>
      <c r="P642" s="2" t="s">
        <v>1344</v>
      </c>
      <c r="Q642" s="23" t="s">
        <v>1777</v>
      </c>
      <c r="R642" s="23" t="s">
        <v>1692</v>
      </c>
      <c r="S642" s="22">
        <v>11</v>
      </c>
      <c r="U642" s="3">
        <v>40.92089</v>
      </c>
      <c r="V642" s="3">
        <v>-117.1087</v>
      </c>
      <c r="Y642" s="48">
        <v>-9999</v>
      </c>
      <c r="Z642" s="14" t="s">
        <v>2220</v>
      </c>
      <c r="AC642" s="14">
        <v>81</v>
      </c>
    </row>
    <row r="643" spans="2:29" ht="12">
      <c r="B643" s="34" t="s">
        <v>1030</v>
      </c>
      <c r="F643" s="21" t="s">
        <v>1046</v>
      </c>
      <c r="G643" s="21" t="s">
        <v>1046</v>
      </c>
      <c r="H643" s="14">
        <v>474</v>
      </c>
      <c r="I643" s="40" t="s">
        <v>2216</v>
      </c>
      <c r="J643" s="43" t="s">
        <v>1046</v>
      </c>
      <c r="K643" s="1" t="s">
        <v>1034</v>
      </c>
      <c r="L643" s="2" t="s">
        <v>1158</v>
      </c>
      <c r="N643" s="2" t="s">
        <v>2218</v>
      </c>
      <c r="O643" s="4" t="s">
        <v>2217</v>
      </c>
      <c r="P643" s="2" t="s">
        <v>1344</v>
      </c>
      <c r="Q643" s="23" t="s">
        <v>1777</v>
      </c>
      <c r="R643" s="23" t="s">
        <v>1692</v>
      </c>
      <c r="S643" s="22">
        <v>11</v>
      </c>
      <c r="U643" s="3">
        <v>40.9207</v>
      </c>
      <c r="V643" s="3">
        <v>-117.1085</v>
      </c>
      <c r="Y643" s="48">
        <v>-9999</v>
      </c>
      <c r="Z643" s="14" t="s">
        <v>2220</v>
      </c>
      <c r="AC643" s="14">
        <v>81</v>
      </c>
    </row>
    <row r="644" spans="2:29" ht="12">
      <c r="B644" s="34" t="s">
        <v>1030</v>
      </c>
      <c r="F644" s="39" t="s">
        <v>2214</v>
      </c>
      <c r="G644" s="21" t="s">
        <v>2215</v>
      </c>
      <c r="H644" s="14">
        <v>475</v>
      </c>
      <c r="I644" s="40" t="s">
        <v>2216</v>
      </c>
      <c r="J644" s="42">
        <v>91</v>
      </c>
      <c r="K644" s="1" t="s">
        <v>1034</v>
      </c>
      <c r="L644" s="2" t="s">
        <v>2218</v>
      </c>
      <c r="N644" s="2" t="s">
        <v>2218</v>
      </c>
      <c r="O644" s="4" t="s">
        <v>2217</v>
      </c>
      <c r="P644" s="2" t="s">
        <v>1344</v>
      </c>
      <c r="Q644" s="23" t="s">
        <v>1777</v>
      </c>
      <c r="R644" s="23" t="s">
        <v>1692</v>
      </c>
      <c r="S644" s="22">
        <v>11</v>
      </c>
      <c r="U644" s="3">
        <v>40.92023</v>
      </c>
      <c r="V644" s="3">
        <v>-117.1091</v>
      </c>
      <c r="Y644" s="49">
        <v>-9999</v>
      </c>
      <c r="Z644" s="14" t="s">
        <v>2219</v>
      </c>
      <c r="AB644" s="8" t="s">
        <v>2221</v>
      </c>
      <c r="AC644" s="14">
        <v>81</v>
      </c>
    </row>
    <row r="645" spans="2:29" ht="12">
      <c r="B645" s="34" t="s">
        <v>1030</v>
      </c>
      <c r="F645" s="21" t="s">
        <v>1046</v>
      </c>
      <c r="G645" s="21">
        <v>71710</v>
      </c>
      <c r="H645" s="14">
        <v>1042</v>
      </c>
      <c r="I645" s="40" t="s">
        <v>2222</v>
      </c>
      <c r="J645" s="42">
        <v>166</v>
      </c>
      <c r="K645" s="1" t="s">
        <v>1034</v>
      </c>
      <c r="L645" s="2" t="s">
        <v>1158</v>
      </c>
      <c r="N645" s="2" t="s">
        <v>2223</v>
      </c>
      <c r="O645" s="4" t="s">
        <v>2224</v>
      </c>
      <c r="P645" s="2" t="s">
        <v>1244</v>
      </c>
      <c r="Q645" s="23" t="s">
        <v>1245</v>
      </c>
      <c r="R645" s="23" t="s">
        <v>1589</v>
      </c>
      <c r="S645" s="22">
        <v>6</v>
      </c>
      <c r="U645" s="3">
        <v>40.67453</v>
      </c>
      <c r="V645" s="3">
        <v>-116.8415</v>
      </c>
      <c r="Y645" s="48">
        <v>-9999</v>
      </c>
      <c r="Z645" s="14" t="s">
        <v>1585</v>
      </c>
      <c r="AB645" s="8" t="s">
        <v>1125</v>
      </c>
      <c r="AC645" s="14">
        <v>85</v>
      </c>
    </row>
    <row r="646" spans="2:29" ht="12">
      <c r="B646" s="34" t="s">
        <v>1030</v>
      </c>
      <c r="F646" s="21" t="s">
        <v>1046</v>
      </c>
      <c r="G646" s="21" t="s">
        <v>1046</v>
      </c>
      <c r="H646" s="14">
        <v>1041</v>
      </c>
      <c r="I646" s="21">
        <v>149</v>
      </c>
      <c r="J646" s="21" t="s">
        <v>1046</v>
      </c>
      <c r="K646" s="1" t="s">
        <v>1087</v>
      </c>
      <c r="L646" s="2" t="s">
        <v>1222</v>
      </c>
      <c r="N646" s="2" t="s">
        <v>2223</v>
      </c>
      <c r="O646" s="4" t="s">
        <v>2224</v>
      </c>
      <c r="P646" s="2" t="s">
        <v>1244</v>
      </c>
      <c r="Q646" s="23" t="s">
        <v>1245</v>
      </c>
      <c r="R646" s="23" t="s">
        <v>1589</v>
      </c>
      <c r="S646" s="22">
        <v>6</v>
      </c>
      <c r="U646" s="3">
        <v>40.67403</v>
      </c>
      <c r="V646" s="3">
        <v>-116.8318</v>
      </c>
      <c r="Y646" s="11">
        <v>-8888</v>
      </c>
      <c r="Z646" s="14" t="s">
        <v>1042</v>
      </c>
      <c r="AB646" s="8" t="s">
        <v>1125</v>
      </c>
      <c r="AC646"/>
    </row>
    <row r="647" spans="2:28" ht="12">
      <c r="B647" t="s">
        <v>1044</v>
      </c>
      <c r="C647" s="1" t="s">
        <v>1065</v>
      </c>
      <c r="D647" s="1"/>
      <c r="F647" s="21" t="s">
        <v>1046</v>
      </c>
      <c r="G647" s="21" t="s">
        <v>1046</v>
      </c>
      <c r="H647" s="4">
        <v>2000</v>
      </c>
      <c r="I647" s="40" t="s">
        <v>1046</v>
      </c>
      <c r="J647" s="42" t="s">
        <v>1046</v>
      </c>
      <c r="K647" s="4" t="s">
        <v>1087</v>
      </c>
      <c r="L647" s="2" t="s">
        <v>2225</v>
      </c>
      <c r="N647" s="2" t="s">
        <v>2226</v>
      </c>
      <c r="O647" s="4" t="s">
        <v>2227</v>
      </c>
      <c r="P647" s="2" t="s">
        <v>1732</v>
      </c>
      <c r="Q647" s="23" t="s">
        <v>1508</v>
      </c>
      <c r="R647" s="23" t="s">
        <v>1254</v>
      </c>
      <c r="S647" s="22">
        <v>12</v>
      </c>
      <c r="T647" s="1" t="s">
        <v>2228</v>
      </c>
      <c r="U647" s="10">
        <v>41.279</v>
      </c>
      <c r="V647" s="10">
        <v>-116.62</v>
      </c>
      <c r="W647" s="10"/>
      <c r="X647" s="10"/>
      <c r="Y647" s="48">
        <v>-8888</v>
      </c>
      <c r="Z647" s="14" t="s">
        <v>1042</v>
      </c>
      <c r="AA647" s="4" t="s">
        <v>1106</v>
      </c>
      <c r="AB647" t="s">
        <v>2229</v>
      </c>
    </row>
    <row r="648" spans="2:29" ht="12">
      <c r="B648" t="s">
        <v>1044</v>
      </c>
      <c r="C648" s="1" t="s">
        <v>1065</v>
      </c>
      <c r="D648" s="1"/>
      <c r="F648" s="21" t="s">
        <v>1046</v>
      </c>
      <c r="G648" s="21" t="s">
        <v>1046</v>
      </c>
      <c r="H648" s="4">
        <v>2001</v>
      </c>
      <c r="I648" s="40" t="s">
        <v>1046</v>
      </c>
      <c r="J648" s="42" t="s">
        <v>1046</v>
      </c>
      <c r="K648" s="2" t="s">
        <v>1087</v>
      </c>
      <c r="L648" s="2" t="s">
        <v>2225</v>
      </c>
      <c r="N648" s="2" t="s">
        <v>2226</v>
      </c>
      <c r="O648" s="4" t="s">
        <v>2227</v>
      </c>
      <c r="P648" s="2" t="s">
        <v>1732</v>
      </c>
      <c r="Q648" s="23" t="s">
        <v>1508</v>
      </c>
      <c r="R648" s="23" t="s">
        <v>1254</v>
      </c>
      <c r="S648" s="22">
        <v>12</v>
      </c>
      <c r="T648" s="1" t="s">
        <v>2228</v>
      </c>
      <c r="U648" s="10">
        <v>41.279</v>
      </c>
      <c r="V648" s="10">
        <v>-116.62</v>
      </c>
      <c r="W648" s="10"/>
      <c r="X648" s="10"/>
      <c r="Y648" s="11">
        <v>34</v>
      </c>
      <c r="Z648" s="14" t="s">
        <v>1042</v>
      </c>
      <c r="AA648" s="4" t="s">
        <v>1054</v>
      </c>
      <c r="AB648" t="s">
        <v>2229</v>
      </c>
      <c r="AC648" s="14">
        <v>2002</v>
      </c>
    </row>
    <row r="649" spans="2:29" ht="12">
      <c r="B649" s="34" t="s">
        <v>1030</v>
      </c>
      <c r="D649" t="s">
        <v>2230</v>
      </c>
      <c r="F649" s="21" t="s">
        <v>1046</v>
      </c>
      <c r="G649" s="21" t="s">
        <v>1046</v>
      </c>
      <c r="H649" s="14">
        <v>1008</v>
      </c>
      <c r="I649" s="21" t="s">
        <v>1046</v>
      </c>
      <c r="J649" s="21" t="s">
        <v>1046</v>
      </c>
      <c r="K649" s="1" t="s">
        <v>1034</v>
      </c>
      <c r="L649" s="2" t="s">
        <v>2231</v>
      </c>
      <c r="N649" s="2" t="s">
        <v>2232</v>
      </c>
      <c r="O649" s="2" t="s">
        <v>2233</v>
      </c>
      <c r="P649" s="2" t="s">
        <v>1732</v>
      </c>
      <c r="Q649" s="23" t="s">
        <v>1845</v>
      </c>
      <c r="R649" s="23" t="s">
        <v>1870</v>
      </c>
      <c r="S649" s="22">
        <v>4</v>
      </c>
      <c r="U649" s="3">
        <v>41.64709</v>
      </c>
      <c r="V649" s="3">
        <v>-115.7741</v>
      </c>
      <c r="Y649" s="49">
        <v>-9999</v>
      </c>
      <c r="Z649" s="14" t="s">
        <v>1042</v>
      </c>
      <c r="AB649" s="8" t="s">
        <v>1125</v>
      </c>
      <c r="AC649"/>
    </row>
    <row r="650" spans="2:29" ht="12">
      <c r="B650" s="34" t="s">
        <v>1030</v>
      </c>
      <c r="F650" s="21" t="s">
        <v>1046</v>
      </c>
      <c r="G650" s="21" t="s">
        <v>1046</v>
      </c>
      <c r="H650" s="14">
        <v>437</v>
      </c>
      <c r="I650" s="40" t="s">
        <v>2234</v>
      </c>
      <c r="J650" s="43" t="s">
        <v>1046</v>
      </c>
      <c r="K650" s="1" t="s">
        <v>1034</v>
      </c>
      <c r="L650" s="2" t="s">
        <v>1158</v>
      </c>
      <c r="N650" s="2" t="s">
        <v>2235</v>
      </c>
      <c r="O650" s="4" t="s">
        <v>2236</v>
      </c>
      <c r="P650" s="2" t="s">
        <v>1732</v>
      </c>
      <c r="Q650" s="23" t="s">
        <v>1628</v>
      </c>
      <c r="R650" s="23" t="s">
        <v>1279</v>
      </c>
      <c r="S650" s="22">
        <v>9</v>
      </c>
      <c r="U650" s="3">
        <v>41.9807</v>
      </c>
      <c r="V650" s="3">
        <v>-114.3765</v>
      </c>
      <c r="Y650" s="49">
        <v>-9999</v>
      </c>
      <c r="Z650" s="14" t="s">
        <v>1156</v>
      </c>
      <c r="AC650" s="14">
        <v>89</v>
      </c>
    </row>
    <row r="651" spans="2:30" ht="12">
      <c r="B651" s="34" t="s">
        <v>1030</v>
      </c>
      <c r="F651" s="21">
        <v>74772</v>
      </c>
      <c r="G651" s="21">
        <v>71758</v>
      </c>
      <c r="H651" s="14">
        <v>438</v>
      </c>
      <c r="I651" s="40" t="s">
        <v>2234</v>
      </c>
      <c r="J651" s="42">
        <v>86</v>
      </c>
      <c r="K651" s="1" t="s">
        <v>1087</v>
      </c>
      <c r="L651" s="4" t="s">
        <v>2235</v>
      </c>
      <c r="N651" s="2" t="s">
        <v>2235</v>
      </c>
      <c r="O651" s="4" t="s">
        <v>2236</v>
      </c>
      <c r="P651" s="2" t="s">
        <v>1732</v>
      </c>
      <c r="Q651" s="23" t="s">
        <v>1628</v>
      </c>
      <c r="R651" s="23" t="s">
        <v>1279</v>
      </c>
      <c r="S651" s="22">
        <v>9</v>
      </c>
      <c r="T651" s="8" t="s">
        <v>2237</v>
      </c>
      <c r="U651" s="3">
        <v>41.98037</v>
      </c>
      <c r="V651" s="3">
        <v>-114.3766</v>
      </c>
      <c r="Y651" s="12">
        <f>30</f>
        <v>30</v>
      </c>
      <c r="Z651" s="14" t="s">
        <v>1156</v>
      </c>
      <c r="AB651" s="8" t="s">
        <v>2238</v>
      </c>
      <c r="AC651" s="14">
        <v>89</v>
      </c>
      <c r="AD651" t="s">
        <v>2239</v>
      </c>
    </row>
    <row r="652" spans="2:29" ht="12">
      <c r="B652" s="34" t="s">
        <v>1030</v>
      </c>
      <c r="D652" t="s">
        <v>2230</v>
      </c>
      <c r="F652" s="21" t="s">
        <v>1046</v>
      </c>
      <c r="G652" s="21" t="s">
        <v>1046</v>
      </c>
      <c r="H652" s="14">
        <v>766</v>
      </c>
      <c r="I652" s="21" t="s">
        <v>1046</v>
      </c>
      <c r="J652" s="21" t="s">
        <v>1046</v>
      </c>
      <c r="K652" s="1" t="s">
        <v>1034</v>
      </c>
      <c r="L652" s="2" t="s">
        <v>2240</v>
      </c>
      <c r="N652" s="2" t="s">
        <v>2240</v>
      </c>
      <c r="O652" s="4" t="s">
        <v>2241</v>
      </c>
      <c r="P652" s="2" t="s">
        <v>1732</v>
      </c>
      <c r="Q652" s="23" t="s">
        <v>2212</v>
      </c>
      <c r="R652" s="23" t="s">
        <v>1596</v>
      </c>
      <c r="S652" s="22">
        <v>25</v>
      </c>
      <c r="U652" s="3">
        <v>41.15559</v>
      </c>
      <c r="V652" s="3">
        <v>-115.9584</v>
      </c>
      <c r="Y652" s="48">
        <v>-9999</v>
      </c>
      <c r="Z652" s="14" t="s">
        <v>1042</v>
      </c>
      <c r="AB652" s="8" t="s">
        <v>1125</v>
      </c>
      <c r="AC652"/>
    </row>
    <row r="653" spans="2:30" ht="12">
      <c r="B653" s="34" t="s">
        <v>1030</v>
      </c>
      <c r="F653" s="21">
        <v>595</v>
      </c>
      <c r="G653" s="21" t="s">
        <v>2242</v>
      </c>
      <c r="H653" s="14">
        <v>430</v>
      </c>
      <c r="I653" s="40">
        <v>146</v>
      </c>
      <c r="J653" s="42">
        <v>149</v>
      </c>
      <c r="K653" s="1" t="s">
        <v>1034</v>
      </c>
      <c r="L653" s="2" t="s">
        <v>2243</v>
      </c>
      <c r="N653" s="2" t="s">
        <v>2243</v>
      </c>
      <c r="O653" s="4" t="s">
        <v>2244</v>
      </c>
      <c r="P653" s="2" t="s">
        <v>1344</v>
      </c>
      <c r="Q653" s="23" t="s">
        <v>1378</v>
      </c>
      <c r="R653" s="23" t="s">
        <v>1445</v>
      </c>
      <c r="S653" s="22">
        <v>5</v>
      </c>
      <c r="T653" s="8" t="s">
        <v>1155</v>
      </c>
      <c r="U653" s="3">
        <v>40.76133</v>
      </c>
      <c r="V653" s="3">
        <v>-117.4921</v>
      </c>
      <c r="Y653" s="12">
        <f>85</f>
        <v>85</v>
      </c>
      <c r="Z653" s="14" t="s">
        <v>2245</v>
      </c>
      <c r="AB653" s="8" t="s">
        <v>1220</v>
      </c>
      <c r="AC653" s="14">
        <v>81</v>
      </c>
      <c r="AD653" t="s">
        <v>2246</v>
      </c>
    </row>
    <row r="654" spans="2:29" ht="12">
      <c r="B654" s="34" t="s">
        <v>1030</v>
      </c>
      <c r="F654" s="42" t="s">
        <v>1046</v>
      </c>
      <c r="G654" s="42" t="s">
        <v>1046</v>
      </c>
      <c r="H654" s="14">
        <v>436</v>
      </c>
      <c r="I654" s="40" t="s">
        <v>2247</v>
      </c>
      <c r="J654" s="42" t="s">
        <v>1046</v>
      </c>
      <c r="K654" s="1" t="s">
        <v>1034</v>
      </c>
      <c r="L654" s="2" t="s">
        <v>1099</v>
      </c>
      <c r="N654" s="2" t="s">
        <v>2243</v>
      </c>
      <c r="O654" s="4" t="s">
        <v>2244</v>
      </c>
      <c r="P654" s="2" t="s">
        <v>1344</v>
      </c>
      <c r="Q654" s="23" t="s">
        <v>1378</v>
      </c>
      <c r="R654" s="23" t="s">
        <v>1445</v>
      </c>
      <c r="S654" s="22">
        <v>4</v>
      </c>
      <c r="U654" s="3">
        <v>40.7688</v>
      </c>
      <c r="V654" s="3">
        <v>-117.4884</v>
      </c>
      <c r="Y654" s="48">
        <v>-9999</v>
      </c>
      <c r="Z654" s="14" t="s">
        <v>1042</v>
      </c>
      <c r="AA654" s="14" t="s">
        <v>1106</v>
      </c>
      <c r="AB654" s="44" t="s">
        <v>1071</v>
      </c>
      <c r="AC654" s="14">
        <v>81</v>
      </c>
    </row>
    <row r="655" spans="2:29" ht="12">
      <c r="B655" s="34" t="s">
        <v>1030</v>
      </c>
      <c r="F655" s="21" t="s">
        <v>1046</v>
      </c>
      <c r="G655" s="21" t="s">
        <v>1046</v>
      </c>
      <c r="H655" s="14">
        <v>431</v>
      </c>
      <c r="I655" s="40" t="s">
        <v>1046</v>
      </c>
      <c r="J655" s="43" t="s">
        <v>1046</v>
      </c>
      <c r="K655" s="1" t="s">
        <v>1034</v>
      </c>
      <c r="L655" s="2" t="s">
        <v>1250</v>
      </c>
      <c r="N655" s="2" t="s">
        <v>2243</v>
      </c>
      <c r="O655" s="4" t="s">
        <v>2244</v>
      </c>
      <c r="P655" s="2" t="s">
        <v>1344</v>
      </c>
      <c r="Q655" s="23" t="s">
        <v>1378</v>
      </c>
      <c r="R655" s="23" t="s">
        <v>1445</v>
      </c>
      <c r="S655" s="22">
        <v>5</v>
      </c>
      <c r="U655" s="3">
        <v>40.76109</v>
      </c>
      <c r="V655" s="3">
        <v>-117.4921</v>
      </c>
      <c r="Y655" s="48">
        <v>-9999</v>
      </c>
      <c r="Z655" s="14" t="s">
        <v>2245</v>
      </c>
      <c r="AB655" t="s">
        <v>1125</v>
      </c>
      <c r="AC655" s="14">
        <v>81</v>
      </c>
    </row>
    <row r="656" spans="2:29" ht="12">
      <c r="B656" s="34" t="s">
        <v>1030</v>
      </c>
      <c r="F656" s="21" t="s">
        <v>1046</v>
      </c>
      <c r="G656" s="21" t="s">
        <v>1046</v>
      </c>
      <c r="H656" s="14">
        <v>432</v>
      </c>
      <c r="I656" s="40" t="s">
        <v>1046</v>
      </c>
      <c r="J656" s="43" t="s">
        <v>1046</v>
      </c>
      <c r="K656" s="1" t="s">
        <v>1034</v>
      </c>
      <c r="L656" s="2" t="s">
        <v>1250</v>
      </c>
      <c r="N656" s="2" t="s">
        <v>2243</v>
      </c>
      <c r="O656" s="4" t="s">
        <v>2244</v>
      </c>
      <c r="P656" s="2" t="s">
        <v>1344</v>
      </c>
      <c r="Q656" s="23" t="s">
        <v>1378</v>
      </c>
      <c r="R656" s="23" t="s">
        <v>1445</v>
      </c>
      <c r="S656" s="22">
        <v>5</v>
      </c>
      <c r="U656" s="3">
        <v>40.76085</v>
      </c>
      <c r="V656" s="3">
        <v>-117.49</v>
      </c>
      <c r="Y656" s="48">
        <v>-9999</v>
      </c>
      <c r="Z656" s="14" t="s">
        <v>2245</v>
      </c>
      <c r="AB656" t="s">
        <v>1125</v>
      </c>
      <c r="AC656" s="14">
        <v>81</v>
      </c>
    </row>
    <row r="657" spans="2:29" ht="12">
      <c r="B657" s="34" t="s">
        <v>1030</v>
      </c>
      <c r="F657" s="21" t="s">
        <v>1046</v>
      </c>
      <c r="G657" s="21" t="s">
        <v>1046</v>
      </c>
      <c r="H657" s="14">
        <v>433</v>
      </c>
      <c r="I657" s="40" t="s">
        <v>1046</v>
      </c>
      <c r="J657" s="43" t="s">
        <v>1046</v>
      </c>
      <c r="K657" s="1" t="s">
        <v>1034</v>
      </c>
      <c r="L657" s="2" t="s">
        <v>1250</v>
      </c>
      <c r="N657" s="2" t="s">
        <v>2243</v>
      </c>
      <c r="O657" s="4" t="s">
        <v>2244</v>
      </c>
      <c r="P657" s="2" t="s">
        <v>1344</v>
      </c>
      <c r="Q657" s="23" t="s">
        <v>1378</v>
      </c>
      <c r="R657" s="23" t="s">
        <v>1445</v>
      </c>
      <c r="S657" s="22">
        <v>5</v>
      </c>
      <c r="U657" s="3">
        <v>40.76057</v>
      </c>
      <c r="V657" s="3">
        <v>-117.4904</v>
      </c>
      <c r="Y657" s="48">
        <v>-9999</v>
      </c>
      <c r="Z657" s="14" t="s">
        <v>2245</v>
      </c>
      <c r="AB657" t="s">
        <v>1125</v>
      </c>
      <c r="AC657" s="14">
        <v>81</v>
      </c>
    </row>
    <row r="658" spans="2:29" ht="12">
      <c r="B658" s="34" t="s">
        <v>1030</v>
      </c>
      <c r="F658" s="21" t="s">
        <v>1046</v>
      </c>
      <c r="G658" s="21" t="s">
        <v>1046</v>
      </c>
      <c r="H658" s="14">
        <v>434</v>
      </c>
      <c r="I658" s="40" t="s">
        <v>1046</v>
      </c>
      <c r="J658" s="43" t="s">
        <v>1046</v>
      </c>
      <c r="K658" s="1" t="s">
        <v>1034</v>
      </c>
      <c r="L658" s="2" t="s">
        <v>1250</v>
      </c>
      <c r="N658" s="2" t="s">
        <v>2243</v>
      </c>
      <c r="O658" s="4" t="s">
        <v>2244</v>
      </c>
      <c r="P658" s="2" t="s">
        <v>1344</v>
      </c>
      <c r="Q658" s="23" t="s">
        <v>1378</v>
      </c>
      <c r="R658" s="23" t="s">
        <v>1445</v>
      </c>
      <c r="S658" s="22">
        <v>5</v>
      </c>
      <c r="U658" s="3">
        <v>40.75757</v>
      </c>
      <c r="V658" s="3">
        <v>-117.4937</v>
      </c>
      <c r="Y658" s="48">
        <v>-9999</v>
      </c>
      <c r="Z658" s="14" t="s">
        <v>2245</v>
      </c>
      <c r="AB658" t="s">
        <v>1125</v>
      </c>
      <c r="AC658" s="14">
        <v>81</v>
      </c>
    </row>
    <row r="659" spans="2:29" ht="12">
      <c r="B659" s="34" t="s">
        <v>1030</v>
      </c>
      <c r="F659" s="21" t="s">
        <v>1046</v>
      </c>
      <c r="G659" s="21" t="s">
        <v>1046</v>
      </c>
      <c r="H659" s="14">
        <v>435</v>
      </c>
      <c r="I659" s="40" t="s">
        <v>1046</v>
      </c>
      <c r="J659" s="43" t="s">
        <v>1046</v>
      </c>
      <c r="K659" s="1" t="s">
        <v>1034</v>
      </c>
      <c r="L659" s="2" t="s">
        <v>1250</v>
      </c>
      <c r="N659" s="2" t="s">
        <v>2243</v>
      </c>
      <c r="O659" s="4" t="s">
        <v>2244</v>
      </c>
      <c r="P659" s="2" t="s">
        <v>1344</v>
      </c>
      <c r="Q659" s="23" t="s">
        <v>1378</v>
      </c>
      <c r="R659" s="23" t="s">
        <v>1445</v>
      </c>
      <c r="S659" s="22">
        <v>5</v>
      </c>
      <c r="U659" s="3">
        <v>40.75734</v>
      </c>
      <c r="V659" s="3">
        <v>-117.4938</v>
      </c>
      <c r="Y659" s="48">
        <v>-9999</v>
      </c>
      <c r="Z659" s="14" t="s">
        <v>2245</v>
      </c>
      <c r="AB659" t="s">
        <v>1125</v>
      </c>
      <c r="AC659" s="14">
        <v>81</v>
      </c>
    </row>
    <row r="660" spans="2:29" ht="12">
      <c r="B660" s="34" t="s">
        <v>1030</v>
      </c>
      <c r="F660" s="21" t="s">
        <v>1046</v>
      </c>
      <c r="G660" s="21" t="s">
        <v>1046</v>
      </c>
      <c r="H660" s="14">
        <v>607</v>
      </c>
      <c r="I660" s="40" t="s">
        <v>2248</v>
      </c>
      <c r="J660" s="42">
        <v>266</v>
      </c>
      <c r="K660" s="1" t="s">
        <v>1034</v>
      </c>
      <c r="L660" s="2" t="s">
        <v>1250</v>
      </c>
      <c r="N660" s="2" t="s">
        <v>2249</v>
      </c>
      <c r="O660" s="4" t="s">
        <v>2250</v>
      </c>
      <c r="P660" s="2" t="s">
        <v>1244</v>
      </c>
      <c r="Q660" s="23" t="s">
        <v>1760</v>
      </c>
      <c r="R660" s="23" t="s">
        <v>1254</v>
      </c>
      <c r="S660" s="22">
        <v>15</v>
      </c>
      <c r="U660" s="3">
        <v>39.94287</v>
      </c>
      <c r="V660" s="3">
        <v>-116.6834</v>
      </c>
      <c r="Y660" s="48">
        <v>-9999</v>
      </c>
      <c r="Z660" s="14" t="s">
        <v>2251</v>
      </c>
      <c r="AB660" s="44" t="s">
        <v>1071</v>
      </c>
      <c r="AC660" s="14">
        <v>86</v>
      </c>
    </row>
    <row r="661" spans="2:29" ht="12">
      <c r="B661" s="34" t="s">
        <v>1030</v>
      </c>
      <c r="F661" s="21" t="s">
        <v>1046</v>
      </c>
      <c r="G661" s="21" t="s">
        <v>1046</v>
      </c>
      <c r="H661" s="14">
        <v>608</v>
      </c>
      <c r="I661" s="40" t="s">
        <v>2248</v>
      </c>
      <c r="J661" s="42">
        <v>266</v>
      </c>
      <c r="K661" s="1" t="s">
        <v>1034</v>
      </c>
      <c r="L661" s="2" t="s">
        <v>1250</v>
      </c>
      <c r="N661" s="2" t="s">
        <v>2249</v>
      </c>
      <c r="O661" s="4" t="s">
        <v>2250</v>
      </c>
      <c r="P661" s="2" t="s">
        <v>1244</v>
      </c>
      <c r="Q661" s="23" t="s">
        <v>1760</v>
      </c>
      <c r="R661" s="23" t="s">
        <v>1254</v>
      </c>
      <c r="S661" s="22">
        <v>15</v>
      </c>
      <c r="U661" s="3">
        <v>39.94254</v>
      </c>
      <c r="V661" s="3">
        <v>-116.681</v>
      </c>
      <c r="Y661" s="48">
        <v>-9999</v>
      </c>
      <c r="Z661" s="14" t="s">
        <v>2251</v>
      </c>
      <c r="AB661" s="44" t="s">
        <v>1071</v>
      </c>
      <c r="AC661" s="14">
        <v>86</v>
      </c>
    </row>
    <row r="662" spans="2:30" ht="12">
      <c r="B662" s="34" t="s">
        <v>1030</v>
      </c>
      <c r="F662" s="21" t="s">
        <v>1046</v>
      </c>
      <c r="G662" s="21">
        <v>71765</v>
      </c>
      <c r="H662" s="14">
        <v>609</v>
      </c>
      <c r="I662" s="40" t="s">
        <v>2248</v>
      </c>
      <c r="J662" s="42">
        <v>266</v>
      </c>
      <c r="K662" s="1" t="s">
        <v>1034</v>
      </c>
      <c r="L662" s="2" t="s">
        <v>1250</v>
      </c>
      <c r="N662" s="2" t="s">
        <v>2249</v>
      </c>
      <c r="O662" s="4" t="s">
        <v>2250</v>
      </c>
      <c r="P662" s="2" t="s">
        <v>1244</v>
      </c>
      <c r="Q662" s="23" t="s">
        <v>1760</v>
      </c>
      <c r="R662" s="23" t="s">
        <v>1254</v>
      </c>
      <c r="S662" s="22">
        <v>15</v>
      </c>
      <c r="U662" s="3">
        <v>39.94179</v>
      </c>
      <c r="V662" s="3">
        <v>-116.6811</v>
      </c>
      <c r="Y662" s="48">
        <v>-9999</v>
      </c>
      <c r="Z662" s="14" t="s">
        <v>2251</v>
      </c>
      <c r="AB662" s="8" t="s">
        <v>1313</v>
      </c>
      <c r="AC662" s="14">
        <v>86</v>
      </c>
      <c r="AD662" t="s">
        <v>2252</v>
      </c>
    </row>
    <row r="663" spans="2:29" ht="12">
      <c r="B663" s="34" t="s">
        <v>1030</v>
      </c>
      <c r="F663" s="21" t="s">
        <v>1046</v>
      </c>
      <c r="G663" s="21" t="s">
        <v>1046</v>
      </c>
      <c r="H663" s="14">
        <v>610</v>
      </c>
      <c r="I663" s="40" t="s">
        <v>2248</v>
      </c>
      <c r="J663" s="42">
        <v>266</v>
      </c>
      <c r="K663" s="1" t="s">
        <v>1034</v>
      </c>
      <c r="L663" s="2" t="s">
        <v>1250</v>
      </c>
      <c r="N663" s="2" t="s">
        <v>2249</v>
      </c>
      <c r="O663" s="4" t="s">
        <v>2250</v>
      </c>
      <c r="P663" s="2" t="s">
        <v>1244</v>
      </c>
      <c r="Q663" s="23" t="s">
        <v>1760</v>
      </c>
      <c r="R663" s="23" t="s">
        <v>1254</v>
      </c>
      <c r="S663" s="22">
        <v>15</v>
      </c>
      <c r="U663" s="3">
        <v>39.94128</v>
      </c>
      <c r="V663" s="3">
        <v>-116.6817</v>
      </c>
      <c r="Y663" s="48">
        <v>-9999</v>
      </c>
      <c r="Z663" s="14" t="s">
        <v>2251</v>
      </c>
      <c r="AB663" s="44" t="s">
        <v>1071</v>
      </c>
      <c r="AC663" s="14">
        <v>86</v>
      </c>
    </row>
    <row r="664" spans="2:29" ht="12">
      <c r="B664" s="34" t="s">
        <v>1030</v>
      </c>
      <c r="F664" s="21" t="s">
        <v>1046</v>
      </c>
      <c r="G664" s="21" t="s">
        <v>1046</v>
      </c>
      <c r="H664" s="14">
        <v>611</v>
      </c>
      <c r="I664" s="40" t="s">
        <v>2248</v>
      </c>
      <c r="J664" s="42">
        <v>266</v>
      </c>
      <c r="K664" s="1" t="s">
        <v>1034</v>
      </c>
      <c r="L664" s="2" t="s">
        <v>1250</v>
      </c>
      <c r="N664" s="2" t="s">
        <v>2249</v>
      </c>
      <c r="O664" s="4" t="s">
        <v>2250</v>
      </c>
      <c r="P664" s="2" t="s">
        <v>1244</v>
      </c>
      <c r="Q664" s="23" t="s">
        <v>1760</v>
      </c>
      <c r="R664" s="23" t="s">
        <v>1254</v>
      </c>
      <c r="S664" s="22">
        <v>15</v>
      </c>
      <c r="U664" s="3">
        <v>39.94095</v>
      </c>
      <c r="V664" s="3">
        <v>-116.6815</v>
      </c>
      <c r="Y664" s="48">
        <v>-9999</v>
      </c>
      <c r="Z664" s="14" t="s">
        <v>2251</v>
      </c>
      <c r="AB664" s="44" t="s">
        <v>1071</v>
      </c>
      <c r="AC664" s="14">
        <v>86</v>
      </c>
    </row>
    <row r="665" spans="2:29" ht="12">
      <c r="B665" s="34" t="s">
        <v>1030</v>
      </c>
      <c r="F665" s="21" t="s">
        <v>1046</v>
      </c>
      <c r="G665" s="21" t="s">
        <v>1046</v>
      </c>
      <c r="H665" s="14">
        <v>612</v>
      </c>
      <c r="I665" s="40" t="s">
        <v>2248</v>
      </c>
      <c r="J665" s="42">
        <v>266</v>
      </c>
      <c r="K665" s="1" t="s">
        <v>1034</v>
      </c>
      <c r="L665" s="2" t="s">
        <v>1250</v>
      </c>
      <c r="N665" s="2" t="s">
        <v>2249</v>
      </c>
      <c r="O665" s="4" t="s">
        <v>2250</v>
      </c>
      <c r="P665" s="2" t="s">
        <v>1244</v>
      </c>
      <c r="Q665" s="23" t="s">
        <v>1760</v>
      </c>
      <c r="R665" s="23" t="s">
        <v>1254</v>
      </c>
      <c r="S665" s="22">
        <v>15</v>
      </c>
      <c r="U665" s="3">
        <v>39.94125</v>
      </c>
      <c r="V665" s="3">
        <v>-116.6807</v>
      </c>
      <c r="Y665" s="48">
        <v>-9999</v>
      </c>
      <c r="Z665" s="14" t="s">
        <v>2251</v>
      </c>
      <c r="AB665" s="44" t="s">
        <v>1071</v>
      </c>
      <c r="AC665" s="14">
        <v>86</v>
      </c>
    </row>
    <row r="666" spans="2:29" ht="12">
      <c r="B666" s="34" t="s">
        <v>1030</v>
      </c>
      <c r="F666" s="21" t="s">
        <v>1046</v>
      </c>
      <c r="G666" s="21" t="s">
        <v>1046</v>
      </c>
      <c r="H666" s="14">
        <v>613</v>
      </c>
      <c r="I666" s="40" t="s">
        <v>2248</v>
      </c>
      <c r="J666" s="42">
        <v>266</v>
      </c>
      <c r="K666" s="1" t="s">
        <v>1034</v>
      </c>
      <c r="L666" s="2" t="s">
        <v>1250</v>
      </c>
      <c r="N666" s="2" t="s">
        <v>2249</v>
      </c>
      <c r="O666" s="4" t="s">
        <v>2250</v>
      </c>
      <c r="P666" s="2" t="s">
        <v>1244</v>
      </c>
      <c r="Q666" s="23" t="s">
        <v>1760</v>
      </c>
      <c r="R666" s="23" t="s">
        <v>1254</v>
      </c>
      <c r="S666" s="22">
        <v>15</v>
      </c>
      <c r="U666" s="3">
        <v>39.94111</v>
      </c>
      <c r="V666" s="3">
        <v>-116.6801</v>
      </c>
      <c r="Y666" s="48">
        <v>-9999</v>
      </c>
      <c r="Z666" s="14" t="s">
        <v>2251</v>
      </c>
      <c r="AB666" s="44" t="s">
        <v>1071</v>
      </c>
      <c r="AC666" s="14">
        <v>86</v>
      </c>
    </row>
    <row r="667" spans="2:29" ht="12">
      <c r="B667" s="34" t="s">
        <v>1030</v>
      </c>
      <c r="F667" s="21" t="s">
        <v>2253</v>
      </c>
      <c r="G667" s="21" t="s">
        <v>2254</v>
      </c>
      <c r="H667" s="14">
        <v>124</v>
      </c>
      <c r="I667" s="40" t="s">
        <v>2255</v>
      </c>
      <c r="J667" s="42">
        <v>161</v>
      </c>
      <c r="K667" s="1" t="s">
        <v>1034</v>
      </c>
      <c r="L667" s="4" t="s">
        <v>2256</v>
      </c>
      <c r="N667" s="2" t="s">
        <v>2256</v>
      </c>
      <c r="O667" s="4" t="s">
        <v>2257</v>
      </c>
      <c r="P667" s="2" t="s">
        <v>1732</v>
      </c>
      <c r="Q667" s="23" t="s">
        <v>1378</v>
      </c>
      <c r="R667" s="23" t="s">
        <v>1118</v>
      </c>
      <c r="S667" s="22">
        <v>33</v>
      </c>
      <c r="T667" s="8" t="s">
        <v>1738</v>
      </c>
      <c r="U667" s="3">
        <v>40.69928</v>
      </c>
      <c r="V667" s="3">
        <v>-116.1286</v>
      </c>
      <c r="Y667" s="12">
        <f>79</f>
        <v>79</v>
      </c>
      <c r="Z667" s="14" t="s">
        <v>1042</v>
      </c>
      <c r="AB667" s="8" t="s">
        <v>1220</v>
      </c>
      <c r="AC667" s="14">
        <v>85</v>
      </c>
    </row>
    <row r="668" spans="2:29" ht="12">
      <c r="B668" t="s">
        <v>1044</v>
      </c>
      <c r="F668" s="21" t="s">
        <v>1046</v>
      </c>
      <c r="G668" s="21">
        <v>71140</v>
      </c>
      <c r="H668" s="14" t="s">
        <v>1046</v>
      </c>
      <c r="I668" s="40">
        <v>203</v>
      </c>
      <c r="J668" s="42" t="s">
        <v>1046</v>
      </c>
      <c r="K668" s="1" t="s">
        <v>1034</v>
      </c>
      <c r="L668" s="2" t="s">
        <v>2258</v>
      </c>
      <c r="N668" s="2" t="s">
        <v>2259</v>
      </c>
      <c r="O668" s="4" t="s">
        <v>2260</v>
      </c>
      <c r="P668" s="2" t="s">
        <v>1070</v>
      </c>
      <c r="Q668" s="23" t="s">
        <v>1153</v>
      </c>
      <c r="R668" s="23" t="s">
        <v>1589</v>
      </c>
      <c r="S668" s="22">
        <v>24</v>
      </c>
      <c r="U668" s="3">
        <v>38.85973</v>
      </c>
      <c r="V668" s="3">
        <v>-116.7373</v>
      </c>
      <c r="Y668" s="48">
        <v>-9999</v>
      </c>
      <c r="Z668" s="18" t="s">
        <v>1390</v>
      </c>
      <c r="AA668" s="14" t="s">
        <v>1106</v>
      </c>
      <c r="AC668" s="14">
        <v>71</v>
      </c>
    </row>
    <row r="669" spans="2:29" ht="12">
      <c r="B669" s="34" t="s">
        <v>1030</v>
      </c>
      <c r="F669" s="21" t="s">
        <v>1046</v>
      </c>
      <c r="G669" s="21" t="s">
        <v>1046</v>
      </c>
      <c r="H669" s="14">
        <v>652</v>
      </c>
      <c r="I669" s="40" t="s">
        <v>1485</v>
      </c>
      <c r="J669" s="21" t="s">
        <v>1046</v>
      </c>
      <c r="K669" s="1" t="s">
        <v>1057</v>
      </c>
      <c r="L669" s="2" t="s">
        <v>1058</v>
      </c>
      <c r="N669" s="2" t="s">
        <v>2259</v>
      </c>
      <c r="O669" s="4" t="s">
        <v>2260</v>
      </c>
      <c r="P669" s="2" t="s">
        <v>1070</v>
      </c>
      <c r="Q669" s="23" t="s">
        <v>1153</v>
      </c>
      <c r="R669" s="23" t="s">
        <v>1254</v>
      </c>
      <c r="S669" s="22">
        <v>19</v>
      </c>
      <c r="U669" s="3">
        <v>38.86128</v>
      </c>
      <c r="V669" s="3">
        <v>-116.7284</v>
      </c>
      <c r="Y669" s="48">
        <v>-9999</v>
      </c>
      <c r="Z669" s="14" t="s">
        <v>1300</v>
      </c>
      <c r="AB669" s="44" t="s">
        <v>1071</v>
      </c>
      <c r="AC669" s="14">
        <v>71</v>
      </c>
    </row>
    <row r="670" spans="2:29" ht="12">
      <c r="B670" s="34" t="s">
        <v>1030</v>
      </c>
      <c r="F670" s="21" t="s">
        <v>1046</v>
      </c>
      <c r="G670" s="21" t="s">
        <v>1046</v>
      </c>
      <c r="H670" s="14">
        <v>653</v>
      </c>
      <c r="I670" s="40" t="s">
        <v>1485</v>
      </c>
      <c r="J670" s="42">
        <v>335.1</v>
      </c>
      <c r="K670" s="1" t="s">
        <v>1057</v>
      </c>
      <c r="L670" s="2" t="s">
        <v>1058</v>
      </c>
      <c r="N670" s="2" t="s">
        <v>2259</v>
      </c>
      <c r="O670" s="4" t="s">
        <v>2260</v>
      </c>
      <c r="P670" s="2" t="s">
        <v>1070</v>
      </c>
      <c r="Q670" s="23" t="s">
        <v>1153</v>
      </c>
      <c r="R670" s="23" t="s">
        <v>1254</v>
      </c>
      <c r="S670" s="22">
        <v>20</v>
      </c>
      <c r="U670" s="3">
        <v>38.87041</v>
      </c>
      <c r="V670" s="3">
        <v>-116.7034</v>
      </c>
      <c r="Y670" s="48">
        <v>-9999</v>
      </c>
      <c r="Z670" s="14" t="s">
        <v>1300</v>
      </c>
      <c r="AB670" s="8" t="s">
        <v>2261</v>
      </c>
      <c r="AC670" s="14">
        <v>71</v>
      </c>
    </row>
    <row r="671" spans="2:29" ht="12">
      <c r="B671" s="34" t="s">
        <v>1030</v>
      </c>
      <c r="F671" s="21" t="s">
        <v>1046</v>
      </c>
      <c r="G671" s="21" t="s">
        <v>1046</v>
      </c>
      <c r="H671" s="14">
        <v>957</v>
      </c>
      <c r="I671" s="40" t="s">
        <v>2262</v>
      </c>
      <c r="J671" s="43" t="s">
        <v>1046</v>
      </c>
      <c r="K671" s="1" t="s">
        <v>1034</v>
      </c>
      <c r="L671" s="2" t="s">
        <v>1158</v>
      </c>
      <c r="N671" s="4" t="s">
        <v>2263</v>
      </c>
      <c r="O671" s="4" t="s">
        <v>2264</v>
      </c>
      <c r="P671" s="2" t="s">
        <v>1732</v>
      </c>
      <c r="Q671" s="23" t="s">
        <v>2212</v>
      </c>
      <c r="R671" s="23" t="s">
        <v>1733</v>
      </c>
      <c r="S671" s="22">
        <v>14</v>
      </c>
      <c r="U671" s="3">
        <v>41.17534</v>
      </c>
      <c r="V671" s="3">
        <v>-115.2784</v>
      </c>
      <c r="Y671" s="48">
        <v>-9999</v>
      </c>
      <c r="Z671" s="14" t="s">
        <v>1042</v>
      </c>
      <c r="AC671" s="14">
        <v>82</v>
      </c>
    </row>
    <row r="672" spans="2:29" ht="12">
      <c r="B672" s="34" t="s">
        <v>1030</v>
      </c>
      <c r="F672" s="21" t="s">
        <v>1046</v>
      </c>
      <c r="G672" s="21" t="s">
        <v>1046</v>
      </c>
      <c r="H672" s="14">
        <v>955</v>
      </c>
      <c r="I672" s="40" t="s">
        <v>2265</v>
      </c>
      <c r="J672" s="43" t="s">
        <v>1046</v>
      </c>
      <c r="K672" s="1" t="s">
        <v>1034</v>
      </c>
      <c r="L672" s="2" t="s">
        <v>1158</v>
      </c>
      <c r="N672" s="4" t="s">
        <v>2263</v>
      </c>
      <c r="O672" s="4" t="s">
        <v>2264</v>
      </c>
      <c r="P672" s="2" t="s">
        <v>1732</v>
      </c>
      <c r="Q672" s="23" t="s">
        <v>2212</v>
      </c>
      <c r="R672" s="23" t="s">
        <v>1733</v>
      </c>
      <c r="S672" s="22">
        <v>11</v>
      </c>
      <c r="U672" s="3">
        <v>41.1923</v>
      </c>
      <c r="V672" s="3">
        <v>-115.2857</v>
      </c>
      <c r="Y672" s="48">
        <v>-9999</v>
      </c>
      <c r="Z672" s="14" t="s">
        <v>1042</v>
      </c>
      <c r="AC672" s="14">
        <v>82</v>
      </c>
    </row>
    <row r="673" spans="2:29" ht="12">
      <c r="B673" s="34" t="s">
        <v>1030</v>
      </c>
      <c r="F673" s="21" t="s">
        <v>1046</v>
      </c>
      <c r="G673" s="21" t="s">
        <v>1046</v>
      </c>
      <c r="H673" s="14">
        <v>956</v>
      </c>
      <c r="I673" s="40" t="s">
        <v>2265</v>
      </c>
      <c r="J673" s="43" t="s">
        <v>1046</v>
      </c>
      <c r="K673" s="1" t="s">
        <v>1034</v>
      </c>
      <c r="L673" s="2" t="s">
        <v>1158</v>
      </c>
      <c r="N673" s="4" t="s">
        <v>2263</v>
      </c>
      <c r="O673" s="4" t="s">
        <v>2264</v>
      </c>
      <c r="P673" s="2" t="s">
        <v>1732</v>
      </c>
      <c r="Q673" s="23" t="s">
        <v>2212</v>
      </c>
      <c r="R673" s="23" t="s">
        <v>1733</v>
      </c>
      <c r="S673" s="22">
        <v>11</v>
      </c>
      <c r="U673" s="3">
        <v>41.18809</v>
      </c>
      <c r="V673" s="3">
        <v>-115.2865</v>
      </c>
      <c r="Y673" s="48">
        <v>-9999</v>
      </c>
      <c r="Z673" s="14" t="s">
        <v>1042</v>
      </c>
      <c r="AC673" s="14">
        <v>82</v>
      </c>
    </row>
    <row r="674" spans="2:29" ht="12">
      <c r="B674" t="s">
        <v>1044</v>
      </c>
      <c r="C674" t="s">
        <v>2266</v>
      </c>
      <c r="F674" s="21" t="s">
        <v>1046</v>
      </c>
      <c r="G674" s="21" t="s">
        <v>1046</v>
      </c>
      <c r="H674" s="14" t="s">
        <v>1046</v>
      </c>
      <c r="I674" s="40">
        <v>71</v>
      </c>
      <c r="J674" s="42">
        <v>66</v>
      </c>
      <c r="K674" s="47" t="s">
        <v>1087</v>
      </c>
      <c r="L674" s="4" t="s">
        <v>2267</v>
      </c>
      <c r="M674" s="4" t="s">
        <v>1048</v>
      </c>
      <c r="N674" s="4" t="s">
        <v>2263</v>
      </c>
      <c r="O674" s="4" t="s">
        <v>2264</v>
      </c>
      <c r="P674" s="2" t="s">
        <v>1732</v>
      </c>
      <c r="Q674" s="24" t="s">
        <v>2212</v>
      </c>
      <c r="R674" s="24" t="s">
        <v>1733</v>
      </c>
      <c r="S674" s="25" t="s">
        <v>1405</v>
      </c>
      <c r="T674" s="8" t="s">
        <v>2268</v>
      </c>
      <c r="U674" s="3">
        <v>41.195</v>
      </c>
      <c r="V674" s="3">
        <v>-115.285</v>
      </c>
      <c r="Y674" s="12">
        <f>30</f>
        <v>30</v>
      </c>
      <c r="Z674" s="14" t="s">
        <v>1042</v>
      </c>
      <c r="AB674" s="8" t="s">
        <v>1420</v>
      </c>
      <c r="AC674" s="14">
        <v>82</v>
      </c>
    </row>
    <row r="675" spans="2:29" ht="12">
      <c r="B675" t="s">
        <v>1044</v>
      </c>
      <c r="C675" s="53" t="s">
        <v>2269</v>
      </c>
      <c r="D675" s="9"/>
      <c r="F675" s="21" t="s">
        <v>1046</v>
      </c>
      <c r="G675" s="21" t="s">
        <v>1046</v>
      </c>
      <c r="H675" s="14" t="s">
        <v>1046</v>
      </c>
      <c r="I675" s="40">
        <v>72</v>
      </c>
      <c r="J675" s="42">
        <v>65</v>
      </c>
      <c r="K675" s="20" t="s">
        <v>1087</v>
      </c>
      <c r="L675" s="4" t="s">
        <v>2270</v>
      </c>
      <c r="M675" s="4" t="s">
        <v>1113</v>
      </c>
      <c r="N675" s="4" t="s">
        <v>2263</v>
      </c>
      <c r="O675" s="4" t="s">
        <v>2271</v>
      </c>
      <c r="P675" s="2" t="s">
        <v>1732</v>
      </c>
      <c r="Q675" s="24" t="s">
        <v>2212</v>
      </c>
      <c r="R675" s="24" t="s">
        <v>1733</v>
      </c>
      <c r="S675" s="25" t="s">
        <v>1558</v>
      </c>
      <c r="T675" s="8" t="s">
        <v>2061</v>
      </c>
      <c r="U675" s="3">
        <v>41.18</v>
      </c>
      <c r="V675" s="3">
        <v>-115.28167</v>
      </c>
      <c r="Y675" s="12">
        <f>36</f>
        <v>36</v>
      </c>
      <c r="Z675" s="18" t="s">
        <v>2062</v>
      </c>
      <c r="AA675" s="18" t="s">
        <v>2062</v>
      </c>
      <c r="AB675" s="8" t="s">
        <v>1420</v>
      </c>
      <c r="AC675" s="18" t="s">
        <v>2062</v>
      </c>
    </row>
    <row r="676" spans="2:29" ht="12">
      <c r="B676" s="34" t="s">
        <v>1030</v>
      </c>
      <c r="F676" s="21">
        <v>74373</v>
      </c>
      <c r="G676" s="21" t="s">
        <v>1046</v>
      </c>
      <c r="H676" s="14">
        <v>724</v>
      </c>
      <c r="I676" s="40" t="s">
        <v>2272</v>
      </c>
      <c r="J676" s="43" t="s">
        <v>1046</v>
      </c>
      <c r="K676" s="1" t="s">
        <v>1034</v>
      </c>
      <c r="L676" s="2" t="s">
        <v>1158</v>
      </c>
      <c r="N676" s="2" t="s">
        <v>2273</v>
      </c>
      <c r="O676" s="4" t="s">
        <v>2274</v>
      </c>
      <c r="P676" s="2" t="s">
        <v>1152</v>
      </c>
      <c r="Q676" s="23" t="s">
        <v>1464</v>
      </c>
      <c r="R676" s="23" t="s">
        <v>1369</v>
      </c>
      <c r="S676" s="22">
        <v>4</v>
      </c>
      <c r="U676" s="3">
        <v>38.48972</v>
      </c>
      <c r="V676" s="3">
        <v>-118.9732</v>
      </c>
      <c r="Y676" s="11">
        <v>43.3</v>
      </c>
      <c r="Z676" s="14" t="s">
        <v>1042</v>
      </c>
      <c r="AA676" s="14" t="s">
        <v>1054</v>
      </c>
      <c r="AB676" s="45" t="s">
        <v>1055</v>
      </c>
      <c r="AC676" s="14">
        <v>89</v>
      </c>
    </row>
    <row r="677" spans="2:28" ht="12">
      <c r="B677" t="s">
        <v>1044</v>
      </c>
      <c r="F677" s="21" t="s">
        <v>1046</v>
      </c>
      <c r="G677" s="21" t="s">
        <v>1046</v>
      </c>
      <c r="H677" s="14" t="s">
        <v>1046</v>
      </c>
      <c r="I677" s="40">
        <v>188</v>
      </c>
      <c r="J677" s="42">
        <v>316</v>
      </c>
      <c r="K677" s="1" t="s">
        <v>1034</v>
      </c>
      <c r="L677" s="2" t="s">
        <v>2275</v>
      </c>
      <c r="M677" s="2" t="s">
        <v>2276</v>
      </c>
      <c r="N677" s="2" t="s">
        <v>2277</v>
      </c>
      <c r="O677" s="4" t="s">
        <v>2274</v>
      </c>
      <c r="P677" s="2" t="s">
        <v>1152</v>
      </c>
      <c r="Q677" s="24" t="s">
        <v>1201</v>
      </c>
      <c r="R677" s="24" t="s">
        <v>1369</v>
      </c>
      <c r="S677" s="25" t="s">
        <v>2278</v>
      </c>
      <c r="T677" s="8" t="s">
        <v>1109</v>
      </c>
      <c r="U677" s="3">
        <v>38.49167</v>
      </c>
      <c r="V677" s="3">
        <v>-118.965</v>
      </c>
      <c r="Y677" s="12">
        <f>43.3</f>
        <v>43.3</v>
      </c>
      <c r="AB677" s="8" t="s">
        <v>2279</v>
      </c>
    </row>
    <row r="678" spans="2:29" ht="12">
      <c r="B678" s="34" t="s">
        <v>1030</v>
      </c>
      <c r="F678" s="21">
        <v>74285</v>
      </c>
      <c r="G678" s="21" t="s">
        <v>1046</v>
      </c>
      <c r="H678" s="14">
        <v>205</v>
      </c>
      <c r="I678" s="40" t="s">
        <v>2280</v>
      </c>
      <c r="J678" s="43" t="s">
        <v>1046</v>
      </c>
      <c r="K678" s="1" t="s">
        <v>1034</v>
      </c>
      <c r="L678" s="2" t="s">
        <v>2281</v>
      </c>
      <c r="N678" s="2" t="s">
        <v>2282</v>
      </c>
      <c r="O678" s="4" t="s">
        <v>2283</v>
      </c>
      <c r="P678" s="2" t="s">
        <v>1217</v>
      </c>
      <c r="Q678" s="23" t="s">
        <v>1194</v>
      </c>
      <c r="R678" s="23" t="s">
        <v>1293</v>
      </c>
      <c r="S678" s="22">
        <v>1</v>
      </c>
      <c r="U678" s="3">
        <v>40.41783</v>
      </c>
      <c r="V678" s="3">
        <v>-116.5061</v>
      </c>
      <c r="Y678" s="11">
        <v>51.1</v>
      </c>
      <c r="Z678" s="14" t="s">
        <v>1042</v>
      </c>
      <c r="AA678" s="14" t="s">
        <v>1106</v>
      </c>
      <c r="AC678" s="14">
        <v>85</v>
      </c>
    </row>
    <row r="679" spans="2:29" ht="12">
      <c r="B679" s="34" t="s">
        <v>1030</v>
      </c>
      <c r="F679" s="21" t="s">
        <v>1046</v>
      </c>
      <c r="G679" s="21" t="s">
        <v>1046</v>
      </c>
      <c r="H679" s="14">
        <v>206</v>
      </c>
      <c r="I679" s="40" t="s">
        <v>2280</v>
      </c>
      <c r="J679" s="43" t="s">
        <v>1046</v>
      </c>
      <c r="K679" s="1" t="s">
        <v>1034</v>
      </c>
      <c r="L679" s="2" t="s">
        <v>2284</v>
      </c>
      <c r="N679" s="2" t="s">
        <v>2282</v>
      </c>
      <c r="O679" s="4" t="s">
        <v>2283</v>
      </c>
      <c r="P679" s="2" t="s">
        <v>1217</v>
      </c>
      <c r="Q679" s="23" t="s">
        <v>1194</v>
      </c>
      <c r="R679" s="23" t="s">
        <v>1293</v>
      </c>
      <c r="S679" s="22">
        <v>1</v>
      </c>
      <c r="U679" s="3">
        <v>40.4095</v>
      </c>
      <c r="V679" s="3">
        <v>-116.5107</v>
      </c>
      <c r="Y679" s="49">
        <v>-9999</v>
      </c>
      <c r="Z679" s="14" t="s">
        <v>1300</v>
      </c>
      <c r="AC679" s="14">
        <v>85</v>
      </c>
    </row>
    <row r="680" spans="2:29" ht="12">
      <c r="B680" s="34" t="s">
        <v>1030</v>
      </c>
      <c r="F680" s="21" t="s">
        <v>1046</v>
      </c>
      <c r="G680" s="21" t="s">
        <v>1046</v>
      </c>
      <c r="H680" s="14">
        <v>207</v>
      </c>
      <c r="I680" s="40" t="s">
        <v>2280</v>
      </c>
      <c r="J680" s="43" t="s">
        <v>1046</v>
      </c>
      <c r="K680" s="1" t="s">
        <v>1034</v>
      </c>
      <c r="L680" s="2" t="s">
        <v>2284</v>
      </c>
      <c r="N680" s="2" t="s">
        <v>2282</v>
      </c>
      <c r="O680" s="4" t="s">
        <v>2283</v>
      </c>
      <c r="P680" s="2" t="s">
        <v>1217</v>
      </c>
      <c r="Q680" s="23" t="s">
        <v>1194</v>
      </c>
      <c r="R680" s="23" t="s">
        <v>1293</v>
      </c>
      <c r="S680" s="22">
        <v>11</v>
      </c>
      <c r="U680" s="3">
        <v>40.40722</v>
      </c>
      <c r="V680" s="3">
        <v>-116.5149</v>
      </c>
      <c r="Y680" s="48">
        <v>-9999</v>
      </c>
      <c r="Z680" s="14" t="s">
        <v>1131</v>
      </c>
      <c r="AC680" s="14">
        <v>85</v>
      </c>
    </row>
    <row r="681" spans="2:29" ht="12">
      <c r="B681" s="34" t="s">
        <v>1030</v>
      </c>
      <c r="F681" s="21" t="s">
        <v>1046</v>
      </c>
      <c r="G681" s="21" t="s">
        <v>1046</v>
      </c>
      <c r="H681" s="14">
        <v>208</v>
      </c>
      <c r="I681" s="40" t="s">
        <v>2280</v>
      </c>
      <c r="J681" s="43" t="s">
        <v>1046</v>
      </c>
      <c r="K681" s="1" t="s">
        <v>1034</v>
      </c>
      <c r="L681" s="2" t="s">
        <v>2284</v>
      </c>
      <c r="N681" s="2" t="s">
        <v>2282</v>
      </c>
      <c r="O681" s="4" t="s">
        <v>2283</v>
      </c>
      <c r="P681" s="2" t="s">
        <v>1217</v>
      </c>
      <c r="Q681" s="23" t="s">
        <v>1194</v>
      </c>
      <c r="R681" s="23" t="s">
        <v>1293</v>
      </c>
      <c r="S681" s="22">
        <v>11</v>
      </c>
      <c r="U681" s="3">
        <v>40.40707</v>
      </c>
      <c r="V681" s="3">
        <v>-116.5157</v>
      </c>
      <c r="Y681" s="49">
        <v>-9999</v>
      </c>
      <c r="Z681" s="14" t="s">
        <v>1300</v>
      </c>
      <c r="AC681" s="14">
        <v>85</v>
      </c>
    </row>
    <row r="682" spans="2:29" ht="12">
      <c r="B682" s="34" t="s">
        <v>1030</v>
      </c>
      <c r="F682" s="21" t="s">
        <v>1046</v>
      </c>
      <c r="G682" s="21" t="s">
        <v>1046</v>
      </c>
      <c r="H682" s="14">
        <v>209</v>
      </c>
      <c r="I682" s="40" t="s">
        <v>2280</v>
      </c>
      <c r="J682" s="43" t="s">
        <v>1046</v>
      </c>
      <c r="K682" s="1" t="s">
        <v>1034</v>
      </c>
      <c r="L682" s="2" t="s">
        <v>2284</v>
      </c>
      <c r="N682" s="2" t="s">
        <v>2282</v>
      </c>
      <c r="O682" s="4" t="s">
        <v>2283</v>
      </c>
      <c r="P682" s="2" t="s">
        <v>1217</v>
      </c>
      <c r="Q682" s="23" t="s">
        <v>1194</v>
      </c>
      <c r="R682" s="23" t="s">
        <v>1293</v>
      </c>
      <c r="S682" s="22">
        <v>11</v>
      </c>
      <c r="U682" s="3">
        <v>40.40607</v>
      </c>
      <c r="V682" s="3">
        <v>-116.5165</v>
      </c>
      <c r="Y682" s="49">
        <v>-9999</v>
      </c>
      <c r="Z682" s="14" t="s">
        <v>1300</v>
      </c>
      <c r="AC682" s="14">
        <v>85</v>
      </c>
    </row>
    <row r="683" spans="2:29" ht="12">
      <c r="B683" s="34" t="s">
        <v>1030</v>
      </c>
      <c r="F683" s="21" t="s">
        <v>1046</v>
      </c>
      <c r="G683" s="21" t="s">
        <v>1046</v>
      </c>
      <c r="H683" s="14">
        <v>210</v>
      </c>
      <c r="I683" s="40" t="s">
        <v>2280</v>
      </c>
      <c r="J683" s="43" t="s">
        <v>1046</v>
      </c>
      <c r="K683" s="1" t="s">
        <v>1034</v>
      </c>
      <c r="L683" s="2" t="s">
        <v>2284</v>
      </c>
      <c r="N683" s="2" t="s">
        <v>2282</v>
      </c>
      <c r="O683" s="4" t="s">
        <v>2283</v>
      </c>
      <c r="P683" s="2" t="s">
        <v>1217</v>
      </c>
      <c r="Q683" s="23" t="s">
        <v>1194</v>
      </c>
      <c r="R683" s="23" t="s">
        <v>1293</v>
      </c>
      <c r="S683" s="22">
        <v>11</v>
      </c>
      <c r="U683" s="3">
        <v>40.40597</v>
      </c>
      <c r="V683" s="3">
        <v>-116.5158</v>
      </c>
      <c r="Y683" s="49">
        <v>-9999</v>
      </c>
      <c r="Z683" s="14" t="s">
        <v>1300</v>
      </c>
      <c r="AC683" s="14">
        <v>85</v>
      </c>
    </row>
    <row r="684" spans="2:29" ht="12">
      <c r="B684" s="34" t="s">
        <v>1030</v>
      </c>
      <c r="F684" s="21" t="s">
        <v>1046</v>
      </c>
      <c r="G684" s="21" t="s">
        <v>1046</v>
      </c>
      <c r="H684" s="14">
        <v>211</v>
      </c>
      <c r="I684" s="40" t="s">
        <v>2280</v>
      </c>
      <c r="J684" s="43" t="s">
        <v>1046</v>
      </c>
      <c r="K684" s="1" t="s">
        <v>1034</v>
      </c>
      <c r="L684" s="2" t="s">
        <v>2284</v>
      </c>
      <c r="N684" s="2" t="s">
        <v>2282</v>
      </c>
      <c r="O684" s="4" t="s">
        <v>2283</v>
      </c>
      <c r="P684" s="2" t="s">
        <v>1217</v>
      </c>
      <c r="Q684" s="23" t="s">
        <v>1194</v>
      </c>
      <c r="R684" s="23" t="s">
        <v>1293</v>
      </c>
      <c r="S684" s="22">
        <v>11</v>
      </c>
      <c r="U684" s="3">
        <v>40.4054</v>
      </c>
      <c r="V684" s="3">
        <v>-116.5167</v>
      </c>
      <c r="Y684" s="49">
        <v>-9999</v>
      </c>
      <c r="Z684" s="14" t="s">
        <v>1300</v>
      </c>
      <c r="AC684" s="14">
        <v>85</v>
      </c>
    </row>
    <row r="685" spans="2:29" ht="12">
      <c r="B685" s="34" t="s">
        <v>1030</v>
      </c>
      <c r="F685" s="21" t="s">
        <v>1046</v>
      </c>
      <c r="G685" s="21" t="s">
        <v>1046</v>
      </c>
      <c r="H685" s="14">
        <v>212</v>
      </c>
      <c r="I685" s="40" t="s">
        <v>2280</v>
      </c>
      <c r="J685" s="43" t="s">
        <v>1046</v>
      </c>
      <c r="K685" s="1" t="s">
        <v>1034</v>
      </c>
      <c r="L685" s="2" t="s">
        <v>2284</v>
      </c>
      <c r="N685" s="2" t="s">
        <v>2282</v>
      </c>
      <c r="O685" s="4" t="s">
        <v>2283</v>
      </c>
      <c r="P685" s="2" t="s">
        <v>1217</v>
      </c>
      <c r="Q685" s="23" t="s">
        <v>1194</v>
      </c>
      <c r="R685" s="23" t="s">
        <v>1293</v>
      </c>
      <c r="S685" s="22">
        <v>11</v>
      </c>
      <c r="U685" s="3">
        <v>40.40563</v>
      </c>
      <c r="V685" s="3">
        <v>-116.5154</v>
      </c>
      <c r="Y685" s="49">
        <v>-9999</v>
      </c>
      <c r="Z685" s="14" t="s">
        <v>1300</v>
      </c>
      <c r="AC685" s="14">
        <v>85</v>
      </c>
    </row>
    <row r="686" spans="2:30" ht="12">
      <c r="B686" s="34" t="s">
        <v>1030</v>
      </c>
      <c r="C686" t="s">
        <v>2285</v>
      </c>
      <c r="F686" s="21" t="s">
        <v>2286</v>
      </c>
      <c r="G686" s="21" t="s">
        <v>2287</v>
      </c>
      <c r="H686" s="14">
        <v>213</v>
      </c>
      <c r="I686" s="40" t="s">
        <v>2280</v>
      </c>
      <c r="J686" s="42">
        <v>172</v>
      </c>
      <c r="K686" s="1" t="s">
        <v>1034</v>
      </c>
      <c r="L686" s="2" t="s">
        <v>2284</v>
      </c>
      <c r="N686" s="2" t="s">
        <v>2282</v>
      </c>
      <c r="O686" s="4" t="s">
        <v>2283</v>
      </c>
      <c r="P686" s="2" t="s">
        <v>1217</v>
      </c>
      <c r="Q686" s="23" t="s">
        <v>1194</v>
      </c>
      <c r="R686" s="23" t="s">
        <v>1293</v>
      </c>
      <c r="S686" s="22">
        <v>11</v>
      </c>
      <c r="T686" s="8" t="s">
        <v>1234</v>
      </c>
      <c r="U686" s="3">
        <v>40.40361</v>
      </c>
      <c r="V686" s="3">
        <v>-116.5163</v>
      </c>
      <c r="Y686" s="12">
        <f>60</f>
        <v>60</v>
      </c>
      <c r="Z686" s="14" t="s">
        <v>1300</v>
      </c>
      <c r="AB686" s="8" t="s">
        <v>1295</v>
      </c>
      <c r="AC686" s="14">
        <v>85</v>
      </c>
      <c r="AD686" t="s">
        <v>2288</v>
      </c>
    </row>
    <row r="687" spans="2:29" ht="12">
      <c r="B687" s="34" t="s">
        <v>1030</v>
      </c>
      <c r="F687" s="21" t="s">
        <v>1046</v>
      </c>
      <c r="G687" s="21" t="s">
        <v>1046</v>
      </c>
      <c r="H687" s="14">
        <v>214</v>
      </c>
      <c r="I687" s="40" t="s">
        <v>2280</v>
      </c>
      <c r="J687" s="43" t="s">
        <v>1046</v>
      </c>
      <c r="K687" s="1" t="s">
        <v>1034</v>
      </c>
      <c r="L687" s="2" t="s">
        <v>2284</v>
      </c>
      <c r="N687" s="2" t="s">
        <v>2282</v>
      </c>
      <c r="O687" s="4" t="s">
        <v>2283</v>
      </c>
      <c r="P687" s="2" t="s">
        <v>1217</v>
      </c>
      <c r="Q687" s="23" t="s">
        <v>1194</v>
      </c>
      <c r="R687" s="23" t="s">
        <v>1293</v>
      </c>
      <c r="S687" s="22">
        <v>11</v>
      </c>
      <c r="U687" s="3">
        <v>40.40212</v>
      </c>
      <c r="V687" s="3">
        <v>-116.5186</v>
      </c>
      <c r="Y687" s="49">
        <v>-9999</v>
      </c>
      <c r="Z687" s="14" t="s">
        <v>1300</v>
      </c>
      <c r="AC687" s="14">
        <v>85</v>
      </c>
    </row>
    <row r="688" spans="2:29" ht="12">
      <c r="B688" s="34" t="s">
        <v>1030</v>
      </c>
      <c r="F688" s="21" t="s">
        <v>1046</v>
      </c>
      <c r="G688" s="21" t="s">
        <v>1046</v>
      </c>
      <c r="H688" s="14">
        <v>667</v>
      </c>
      <c r="I688" s="40" t="s">
        <v>2289</v>
      </c>
      <c r="J688" s="43" t="s">
        <v>1046</v>
      </c>
      <c r="K688" s="1" t="s">
        <v>1034</v>
      </c>
      <c r="L688" s="2" t="s">
        <v>1158</v>
      </c>
      <c r="N688" s="2" t="s">
        <v>2290</v>
      </c>
      <c r="O688" s="4" t="s">
        <v>2291</v>
      </c>
      <c r="P688" s="2" t="s">
        <v>1244</v>
      </c>
      <c r="Q688" s="23" t="s">
        <v>1432</v>
      </c>
      <c r="R688" s="23" t="s">
        <v>1692</v>
      </c>
      <c r="S688" s="22">
        <v>23</v>
      </c>
      <c r="U688" s="3">
        <v>40.19893</v>
      </c>
      <c r="V688" s="3">
        <v>-117.1027</v>
      </c>
      <c r="Y688" s="49">
        <v>-9999</v>
      </c>
      <c r="Z688" s="14" t="s">
        <v>2292</v>
      </c>
      <c r="AC688" s="14">
        <v>90</v>
      </c>
    </row>
    <row r="689" spans="2:29" ht="12">
      <c r="B689" s="34" t="s">
        <v>1030</v>
      </c>
      <c r="F689" s="21" t="s">
        <v>1046</v>
      </c>
      <c r="G689" s="21" t="s">
        <v>1046</v>
      </c>
      <c r="H689" s="14">
        <v>668</v>
      </c>
      <c r="I689" s="40" t="s">
        <v>2289</v>
      </c>
      <c r="J689" s="43" t="s">
        <v>1046</v>
      </c>
      <c r="K689" s="1" t="s">
        <v>1034</v>
      </c>
      <c r="L689" s="2" t="s">
        <v>1158</v>
      </c>
      <c r="N689" s="2" t="s">
        <v>2290</v>
      </c>
      <c r="O689" s="4" t="s">
        <v>2291</v>
      </c>
      <c r="P689" s="2" t="s">
        <v>1244</v>
      </c>
      <c r="Q689" s="23" t="s">
        <v>1432</v>
      </c>
      <c r="R689" s="23" t="s">
        <v>1692</v>
      </c>
      <c r="S689" s="22">
        <v>23</v>
      </c>
      <c r="U689" s="3">
        <v>40.19816</v>
      </c>
      <c r="V689" s="3">
        <v>-117.1024</v>
      </c>
      <c r="Y689" s="49">
        <v>-9999</v>
      </c>
      <c r="Z689" s="14" t="s">
        <v>2292</v>
      </c>
      <c r="AC689" s="14">
        <v>90</v>
      </c>
    </row>
    <row r="690" spans="2:30" ht="12">
      <c r="B690" s="34" t="s">
        <v>1030</v>
      </c>
      <c r="F690" s="21" t="s">
        <v>1046</v>
      </c>
      <c r="G690" s="21" t="s">
        <v>1046</v>
      </c>
      <c r="H690" s="14">
        <v>669</v>
      </c>
      <c r="I690" s="40" t="s">
        <v>2289</v>
      </c>
      <c r="J690" s="42">
        <v>184</v>
      </c>
      <c r="K690" s="1" t="s">
        <v>1034</v>
      </c>
      <c r="L690" s="2" t="s">
        <v>2293</v>
      </c>
      <c r="N690" s="2" t="s">
        <v>2290</v>
      </c>
      <c r="O690" s="4" t="s">
        <v>2291</v>
      </c>
      <c r="P690" s="2" t="s">
        <v>1244</v>
      </c>
      <c r="Q690" s="23" t="s">
        <v>1432</v>
      </c>
      <c r="R690" s="23" t="s">
        <v>1692</v>
      </c>
      <c r="S690" s="22">
        <v>23</v>
      </c>
      <c r="T690" s="8" t="s">
        <v>1041</v>
      </c>
      <c r="U690" s="3">
        <v>40.19908</v>
      </c>
      <c r="V690" s="3">
        <v>-117.1023</v>
      </c>
      <c r="Y690" s="12">
        <f>53</f>
        <v>53</v>
      </c>
      <c r="Z690" s="14" t="s">
        <v>2292</v>
      </c>
      <c r="AB690" s="8" t="s">
        <v>1220</v>
      </c>
      <c r="AC690" s="14">
        <v>90</v>
      </c>
      <c r="AD690" t="s">
        <v>2294</v>
      </c>
    </row>
    <row r="691" spans="2:29" ht="12">
      <c r="B691" s="34" t="s">
        <v>1030</v>
      </c>
      <c r="F691" s="21" t="s">
        <v>1046</v>
      </c>
      <c r="G691" s="21" t="s">
        <v>1046</v>
      </c>
      <c r="H691" s="14">
        <v>670</v>
      </c>
      <c r="I691" s="40" t="s">
        <v>2289</v>
      </c>
      <c r="J691" s="43" t="s">
        <v>1046</v>
      </c>
      <c r="K691" s="1" t="s">
        <v>1034</v>
      </c>
      <c r="L691" s="2" t="s">
        <v>1158</v>
      </c>
      <c r="N691" s="2" t="s">
        <v>2290</v>
      </c>
      <c r="O691" s="4" t="s">
        <v>2291</v>
      </c>
      <c r="P691" s="2" t="s">
        <v>1244</v>
      </c>
      <c r="Q691" s="23" t="s">
        <v>1432</v>
      </c>
      <c r="R691" s="23" t="s">
        <v>1692</v>
      </c>
      <c r="S691" s="22">
        <v>23</v>
      </c>
      <c r="U691" s="3">
        <v>40.19222</v>
      </c>
      <c r="V691" s="3">
        <v>-117.1046</v>
      </c>
      <c r="Y691" s="49">
        <v>-9999</v>
      </c>
      <c r="Z691" s="14" t="s">
        <v>2292</v>
      </c>
      <c r="AC691" s="14">
        <v>90</v>
      </c>
    </row>
    <row r="692" spans="2:29" ht="12">
      <c r="B692" s="34" t="s">
        <v>1030</v>
      </c>
      <c r="F692" s="21" t="s">
        <v>1046</v>
      </c>
      <c r="G692" s="21" t="s">
        <v>1046</v>
      </c>
      <c r="H692" s="14">
        <v>671</v>
      </c>
      <c r="I692" s="40" t="s">
        <v>2289</v>
      </c>
      <c r="J692" s="43" t="s">
        <v>1046</v>
      </c>
      <c r="K692" s="1" t="s">
        <v>1034</v>
      </c>
      <c r="L692" s="2" t="s">
        <v>1158</v>
      </c>
      <c r="N692" s="2" t="s">
        <v>2290</v>
      </c>
      <c r="O692" s="4" t="s">
        <v>2291</v>
      </c>
      <c r="P692" s="2" t="s">
        <v>1244</v>
      </c>
      <c r="Q692" s="23" t="s">
        <v>1432</v>
      </c>
      <c r="R692" s="23" t="s">
        <v>1692</v>
      </c>
      <c r="S692" s="22">
        <v>23</v>
      </c>
      <c r="U692" s="3">
        <v>40.19169</v>
      </c>
      <c r="V692" s="3">
        <v>-117.1043</v>
      </c>
      <c r="Y692" s="49">
        <v>-9999</v>
      </c>
      <c r="Z692" s="14" t="s">
        <v>2292</v>
      </c>
      <c r="AC692" s="14">
        <v>90</v>
      </c>
    </row>
    <row r="693" spans="2:30" ht="12">
      <c r="B693" s="34" t="s">
        <v>1030</v>
      </c>
      <c r="F693" s="21" t="s">
        <v>2295</v>
      </c>
      <c r="G693" s="21" t="s">
        <v>2296</v>
      </c>
      <c r="H693" s="14">
        <v>672</v>
      </c>
      <c r="I693" s="40" t="s">
        <v>2289</v>
      </c>
      <c r="J693" s="42">
        <v>154</v>
      </c>
      <c r="K693" s="1" t="s">
        <v>1034</v>
      </c>
      <c r="L693" s="2" t="s">
        <v>2297</v>
      </c>
      <c r="N693" s="2" t="s">
        <v>2290</v>
      </c>
      <c r="O693" s="4" t="s">
        <v>2291</v>
      </c>
      <c r="P693" s="2" t="s">
        <v>1244</v>
      </c>
      <c r="Q693" s="23" t="s">
        <v>1432</v>
      </c>
      <c r="R693" s="23" t="s">
        <v>1692</v>
      </c>
      <c r="S693" s="22">
        <v>23</v>
      </c>
      <c r="T693" s="8" t="s">
        <v>1472</v>
      </c>
      <c r="U693" s="3">
        <v>40.19114</v>
      </c>
      <c r="V693" s="3">
        <v>-117.1062</v>
      </c>
      <c r="Y693" s="12">
        <v>53</v>
      </c>
      <c r="Z693" s="14" t="s">
        <v>2292</v>
      </c>
      <c r="AB693" s="8" t="s">
        <v>1063</v>
      </c>
      <c r="AC693" s="14">
        <v>90</v>
      </c>
      <c r="AD693" t="s">
        <v>2298</v>
      </c>
    </row>
    <row r="694" spans="2:29" ht="12">
      <c r="B694" s="34" t="s">
        <v>1030</v>
      </c>
      <c r="F694" s="21" t="s">
        <v>1046</v>
      </c>
      <c r="G694" s="21" t="s">
        <v>1046</v>
      </c>
      <c r="H694" s="14">
        <v>673</v>
      </c>
      <c r="I694" s="40" t="s">
        <v>2289</v>
      </c>
      <c r="J694" s="43" t="s">
        <v>1046</v>
      </c>
      <c r="K694" s="1" t="s">
        <v>1034</v>
      </c>
      <c r="L694" s="2" t="s">
        <v>1158</v>
      </c>
      <c r="N694" s="2" t="s">
        <v>2290</v>
      </c>
      <c r="O694" s="4" t="s">
        <v>2291</v>
      </c>
      <c r="P694" s="2" t="s">
        <v>1244</v>
      </c>
      <c r="Q694" s="23" t="s">
        <v>1432</v>
      </c>
      <c r="R694" s="23" t="s">
        <v>1692</v>
      </c>
      <c r="S694" s="22">
        <v>23</v>
      </c>
      <c r="U694" s="3">
        <v>40.1907</v>
      </c>
      <c r="V694" s="3">
        <v>-117.1061</v>
      </c>
      <c r="Y694" s="49">
        <v>-9999</v>
      </c>
      <c r="Z694" s="14" t="s">
        <v>2292</v>
      </c>
      <c r="AC694" s="14">
        <v>90</v>
      </c>
    </row>
    <row r="695" spans="2:29" ht="12">
      <c r="B695" s="34" t="s">
        <v>1030</v>
      </c>
      <c r="F695" s="21" t="s">
        <v>1046</v>
      </c>
      <c r="G695" s="21" t="s">
        <v>1046</v>
      </c>
      <c r="H695" s="14">
        <v>674</v>
      </c>
      <c r="I695" s="40" t="s">
        <v>2289</v>
      </c>
      <c r="J695" s="43" t="s">
        <v>1046</v>
      </c>
      <c r="K695" s="1" t="s">
        <v>1034</v>
      </c>
      <c r="L695" s="2" t="s">
        <v>1158</v>
      </c>
      <c r="N695" s="2" t="s">
        <v>2290</v>
      </c>
      <c r="O695" s="4" t="s">
        <v>2291</v>
      </c>
      <c r="P695" s="2" t="s">
        <v>1244</v>
      </c>
      <c r="Q695" s="23" t="s">
        <v>1432</v>
      </c>
      <c r="R695" s="23" t="s">
        <v>1692</v>
      </c>
      <c r="S695" s="22">
        <v>23</v>
      </c>
      <c r="U695" s="3">
        <v>40.1901</v>
      </c>
      <c r="V695" s="3">
        <v>-117.1059</v>
      </c>
      <c r="Y695" s="49">
        <v>-9999</v>
      </c>
      <c r="Z695" s="14" t="s">
        <v>2292</v>
      </c>
      <c r="AC695" s="14">
        <v>90</v>
      </c>
    </row>
    <row r="696" spans="2:29" ht="12">
      <c r="B696" s="34" t="s">
        <v>1030</v>
      </c>
      <c r="F696" s="21" t="s">
        <v>1046</v>
      </c>
      <c r="G696" s="21" t="s">
        <v>1046</v>
      </c>
      <c r="H696" s="14">
        <v>675</v>
      </c>
      <c r="I696" s="40" t="s">
        <v>2289</v>
      </c>
      <c r="J696" s="43" t="s">
        <v>1046</v>
      </c>
      <c r="K696" s="1" t="s">
        <v>1034</v>
      </c>
      <c r="L696" s="2" t="s">
        <v>1158</v>
      </c>
      <c r="N696" s="2" t="s">
        <v>2290</v>
      </c>
      <c r="O696" s="4" t="s">
        <v>2291</v>
      </c>
      <c r="P696" s="2" t="s">
        <v>1244</v>
      </c>
      <c r="Q696" s="23" t="s">
        <v>1432</v>
      </c>
      <c r="R696" s="23" t="s">
        <v>1692</v>
      </c>
      <c r="S696" s="22">
        <v>23</v>
      </c>
      <c r="U696" s="3">
        <v>40.18994</v>
      </c>
      <c r="V696" s="3">
        <v>-117.1066</v>
      </c>
      <c r="Y696" s="49">
        <v>-9999</v>
      </c>
      <c r="Z696" s="14" t="s">
        <v>2292</v>
      </c>
      <c r="AC696" s="14">
        <v>90</v>
      </c>
    </row>
    <row r="697" spans="2:29" ht="12">
      <c r="B697" s="34" t="s">
        <v>1030</v>
      </c>
      <c r="F697" s="21" t="s">
        <v>1046</v>
      </c>
      <c r="G697" s="21" t="s">
        <v>1046</v>
      </c>
      <c r="H697" s="14">
        <v>676</v>
      </c>
      <c r="I697" s="40" t="s">
        <v>2289</v>
      </c>
      <c r="J697" s="43" t="s">
        <v>1046</v>
      </c>
      <c r="K697" s="1" t="s">
        <v>1034</v>
      </c>
      <c r="L697" s="2" t="s">
        <v>1158</v>
      </c>
      <c r="N697" s="2" t="s">
        <v>2290</v>
      </c>
      <c r="O697" s="4" t="s">
        <v>2291</v>
      </c>
      <c r="P697" s="2" t="s">
        <v>1244</v>
      </c>
      <c r="Q697" s="23" t="s">
        <v>1432</v>
      </c>
      <c r="R697" s="23" t="s">
        <v>1692</v>
      </c>
      <c r="S697" s="22">
        <v>23</v>
      </c>
      <c r="U697" s="3">
        <v>40.18911</v>
      </c>
      <c r="V697" s="3">
        <v>-117.1057</v>
      </c>
      <c r="Y697" s="49">
        <v>-9999</v>
      </c>
      <c r="Z697" s="14" t="s">
        <v>2292</v>
      </c>
      <c r="AC697" s="14">
        <v>90</v>
      </c>
    </row>
    <row r="698" spans="2:29" ht="12">
      <c r="B698" s="34" t="s">
        <v>1030</v>
      </c>
      <c r="F698" s="21" t="s">
        <v>1046</v>
      </c>
      <c r="G698" s="21" t="s">
        <v>1046</v>
      </c>
      <c r="H698" s="14">
        <v>677</v>
      </c>
      <c r="I698" s="40" t="s">
        <v>2289</v>
      </c>
      <c r="J698" s="43" t="s">
        <v>1046</v>
      </c>
      <c r="K698" s="1" t="s">
        <v>1034</v>
      </c>
      <c r="L698" s="2" t="s">
        <v>1158</v>
      </c>
      <c r="N698" s="2" t="s">
        <v>2290</v>
      </c>
      <c r="O698" s="4" t="s">
        <v>2291</v>
      </c>
      <c r="P698" s="2" t="s">
        <v>1244</v>
      </c>
      <c r="Q698" s="23" t="s">
        <v>1432</v>
      </c>
      <c r="R698" s="23" t="s">
        <v>1692</v>
      </c>
      <c r="S698" s="22">
        <v>23</v>
      </c>
      <c r="U698" s="3">
        <v>40.18864</v>
      </c>
      <c r="V698" s="3">
        <v>-117.1057</v>
      </c>
      <c r="Y698" s="49">
        <v>-9999</v>
      </c>
      <c r="Z698" s="14" t="s">
        <v>2292</v>
      </c>
      <c r="AC698" s="14">
        <v>90</v>
      </c>
    </row>
    <row r="699" spans="2:29" ht="12">
      <c r="B699" s="34" t="s">
        <v>1030</v>
      </c>
      <c r="F699" s="21" t="s">
        <v>1046</v>
      </c>
      <c r="G699" s="21" t="s">
        <v>1046</v>
      </c>
      <c r="H699" s="14">
        <v>678</v>
      </c>
      <c r="I699" s="40" t="s">
        <v>2289</v>
      </c>
      <c r="J699" s="43" t="s">
        <v>1046</v>
      </c>
      <c r="K699" s="1" t="s">
        <v>1034</v>
      </c>
      <c r="L699" s="2" t="s">
        <v>1158</v>
      </c>
      <c r="N699" s="2" t="s">
        <v>2290</v>
      </c>
      <c r="O699" s="4" t="s">
        <v>2291</v>
      </c>
      <c r="P699" s="2" t="s">
        <v>1244</v>
      </c>
      <c r="Q699" s="23" t="s">
        <v>1432</v>
      </c>
      <c r="R699" s="23" t="s">
        <v>1692</v>
      </c>
      <c r="S699" s="22">
        <v>23</v>
      </c>
      <c r="U699" s="3">
        <v>40.18797</v>
      </c>
      <c r="V699" s="3">
        <v>-117.1074</v>
      </c>
      <c r="Y699" s="49">
        <v>-9999</v>
      </c>
      <c r="Z699" s="14" t="s">
        <v>2292</v>
      </c>
      <c r="AC699" s="14">
        <v>90</v>
      </c>
    </row>
    <row r="700" spans="2:29" ht="12">
      <c r="B700" s="34" t="s">
        <v>1030</v>
      </c>
      <c r="F700" s="21" t="s">
        <v>1046</v>
      </c>
      <c r="G700" s="21" t="s">
        <v>1046</v>
      </c>
      <c r="H700" s="14">
        <v>679</v>
      </c>
      <c r="I700" s="40" t="s">
        <v>2289</v>
      </c>
      <c r="J700" s="43" t="s">
        <v>1046</v>
      </c>
      <c r="K700" s="1" t="s">
        <v>1034</v>
      </c>
      <c r="L700" s="2" t="s">
        <v>1158</v>
      </c>
      <c r="N700" s="2" t="s">
        <v>2290</v>
      </c>
      <c r="O700" s="4" t="s">
        <v>2291</v>
      </c>
      <c r="P700" s="2" t="s">
        <v>1244</v>
      </c>
      <c r="Q700" s="23" t="s">
        <v>1432</v>
      </c>
      <c r="R700" s="23" t="s">
        <v>1692</v>
      </c>
      <c r="S700" s="22">
        <v>23</v>
      </c>
      <c r="U700" s="3">
        <v>40.19085</v>
      </c>
      <c r="V700" s="3">
        <v>-117.0992</v>
      </c>
      <c r="Y700" s="49">
        <v>-9999</v>
      </c>
      <c r="Z700" s="14" t="s">
        <v>2292</v>
      </c>
      <c r="AC700" s="14">
        <v>90</v>
      </c>
    </row>
    <row r="701" spans="2:29" ht="12">
      <c r="B701" s="34" t="s">
        <v>1030</v>
      </c>
      <c r="F701" s="21" t="s">
        <v>1046</v>
      </c>
      <c r="G701" s="21" t="s">
        <v>1046</v>
      </c>
      <c r="H701" s="14">
        <v>680</v>
      </c>
      <c r="I701" s="40" t="s">
        <v>2289</v>
      </c>
      <c r="J701" s="43" t="s">
        <v>1046</v>
      </c>
      <c r="K701" s="1" t="s">
        <v>1034</v>
      </c>
      <c r="L701" s="2" t="s">
        <v>1158</v>
      </c>
      <c r="N701" s="2" t="s">
        <v>2290</v>
      </c>
      <c r="O701" s="4" t="s">
        <v>2291</v>
      </c>
      <c r="P701" s="2" t="s">
        <v>1244</v>
      </c>
      <c r="Q701" s="23" t="s">
        <v>1432</v>
      </c>
      <c r="R701" s="23" t="s">
        <v>1692</v>
      </c>
      <c r="S701" s="22">
        <v>26</v>
      </c>
      <c r="U701" s="3">
        <v>40.18765</v>
      </c>
      <c r="V701" s="3">
        <v>-117.1075</v>
      </c>
      <c r="Y701" s="49">
        <v>-9999</v>
      </c>
      <c r="Z701" s="14" t="s">
        <v>2292</v>
      </c>
      <c r="AC701" s="14">
        <v>90</v>
      </c>
    </row>
    <row r="702" spans="2:29" ht="12">
      <c r="B702" s="34" t="s">
        <v>1030</v>
      </c>
      <c r="F702" s="21" t="s">
        <v>1046</v>
      </c>
      <c r="G702" s="21" t="s">
        <v>1046</v>
      </c>
      <c r="H702" s="14">
        <v>681</v>
      </c>
      <c r="I702" s="40" t="s">
        <v>2289</v>
      </c>
      <c r="J702" s="43" t="s">
        <v>1046</v>
      </c>
      <c r="K702" s="1" t="s">
        <v>1034</v>
      </c>
      <c r="L702" s="2" t="s">
        <v>1158</v>
      </c>
      <c r="N702" s="2" t="s">
        <v>2290</v>
      </c>
      <c r="O702" s="4" t="s">
        <v>2291</v>
      </c>
      <c r="P702" s="2" t="s">
        <v>1244</v>
      </c>
      <c r="Q702" s="23" t="s">
        <v>1432</v>
      </c>
      <c r="R702" s="23" t="s">
        <v>1692</v>
      </c>
      <c r="S702" s="22">
        <v>26</v>
      </c>
      <c r="U702" s="3">
        <v>40.18735</v>
      </c>
      <c r="V702" s="3">
        <v>-117.1076</v>
      </c>
      <c r="Y702" s="49">
        <v>-9999</v>
      </c>
      <c r="Z702" s="14" t="s">
        <v>2292</v>
      </c>
      <c r="AC702" s="14">
        <v>90</v>
      </c>
    </row>
    <row r="703" spans="2:29" ht="12">
      <c r="B703" s="34" t="s">
        <v>1030</v>
      </c>
      <c r="F703" s="21" t="s">
        <v>1046</v>
      </c>
      <c r="G703" s="21" t="s">
        <v>1046</v>
      </c>
      <c r="H703" s="14">
        <v>682</v>
      </c>
      <c r="I703" s="40" t="s">
        <v>2289</v>
      </c>
      <c r="J703" s="43" t="s">
        <v>1046</v>
      </c>
      <c r="K703" s="1" t="s">
        <v>1034</v>
      </c>
      <c r="L703" s="2" t="s">
        <v>1158</v>
      </c>
      <c r="N703" s="2" t="s">
        <v>2290</v>
      </c>
      <c r="O703" s="4" t="s">
        <v>2291</v>
      </c>
      <c r="P703" s="2" t="s">
        <v>1244</v>
      </c>
      <c r="Q703" s="23" t="s">
        <v>1432</v>
      </c>
      <c r="R703" s="23" t="s">
        <v>1692</v>
      </c>
      <c r="S703" s="22">
        <v>26</v>
      </c>
      <c r="U703" s="3">
        <v>40.1867</v>
      </c>
      <c r="V703" s="3">
        <v>-117.1065</v>
      </c>
      <c r="Y703" s="49">
        <v>-9999</v>
      </c>
      <c r="Z703" s="14" t="s">
        <v>2292</v>
      </c>
      <c r="AC703" s="14">
        <v>90</v>
      </c>
    </row>
    <row r="704" spans="2:29" ht="12">
      <c r="B704" s="34" t="s">
        <v>1030</v>
      </c>
      <c r="F704" s="21" t="s">
        <v>1046</v>
      </c>
      <c r="G704" s="21" t="s">
        <v>1046</v>
      </c>
      <c r="H704" s="14">
        <v>683</v>
      </c>
      <c r="I704" s="40" t="s">
        <v>2289</v>
      </c>
      <c r="J704" s="43" t="s">
        <v>1046</v>
      </c>
      <c r="K704" s="1" t="s">
        <v>1034</v>
      </c>
      <c r="L704" s="2" t="s">
        <v>1158</v>
      </c>
      <c r="N704" s="2" t="s">
        <v>2290</v>
      </c>
      <c r="O704" s="4" t="s">
        <v>2291</v>
      </c>
      <c r="P704" s="2" t="s">
        <v>1244</v>
      </c>
      <c r="Q704" s="23" t="s">
        <v>1432</v>
      </c>
      <c r="R704" s="23" t="s">
        <v>1692</v>
      </c>
      <c r="S704" s="22">
        <v>26</v>
      </c>
      <c r="U704" s="3">
        <v>40.18463</v>
      </c>
      <c r="V704" s="3">
        <v>-117.1014</v>
      </c>
      <c r="Y704" s="49">
        <v>-9999</v>
      </c>
      <c r="Z704" s="14" t="s">
        <v>2292</v>
      </c>
      <c r="AC704" s="14">
        <v>90</v>
      </c>
    </row>
    <row r="705" spans="2:29" ht="12">
      <c r="B705" s="34" t="s">
        <v>1030</v>
      </c>
      <c r="F705" s="21" t="s">
        <v>1046</v>
      </c>
      <c r="G705" s="21" t="s">
        <v>1046</v>
      </c>
      <c r="H705" s="14">
        <v>684</v>
      </c>
      <c r="I705" s="40" t="s">
        <v>2289</v>
      </c>
      <c r="J705" s="43" t="s">
        <v>1046</v>
      </c>
      <c r="K705" s="1" t="s">
        <v>1034</v>
      </c>
      <c r="L705" s="2" t="s">
        <v>1158</v>
      </c>
      <c r="N705" s="2" t="s">
        <v>2290</v>
      </c>
      <c r="O705" s="4" t="s">
        <v>2291</v>
      </c>
      <c r="P705" s="2" t="s">
        <v>1244</v>
      </c>
      <c r="Q705" s="23" t="s">
        <v>1432</v>
      </c>
      <c r="R705" s="23" t="s">
        <v>1692</v>
      </c>
      <c r="S705" s="22">
        <v>26</v>
      </c>
      <c r="U705" s="3">
        <v>40.18382</v>
      </c>
      <c r="V705" s="3">
        <v>-117.1023</v>
      </c>
      <c r="Y705" s="49">
        <v>-9999</v>
      </c>
      <c r="Z705" s="14" t="s">
        <v>2292</v>
      </c>
      <c r="AC705" s="14">
        <v>90</v>
      </c>
    </row>
    <row r="706" spans="2:29" ht="12">
      <c r="B706" s="34" t="s">
        <v>1030</v>
      </c>
      <c r="F706" s="21" t="s">
        <v>1046</v>
      </c>
      <c r="G706" s="21" t="s">
        <v>1046</v>
      </c>
      <c r="H706" s="14">
        <v>685</v>
      </c>
      <c r="I706" s="40" t="s">
        <v>2289</v>
      </c>
      <c r="J706" s="43" t="s">
        <v>1046</v>
      </c>
      <c r="K706" s="1" t="s">
        <v>1034</v>
      </c>
      <c r="L706" s="2" t="s">
        <v>1158</v>
      </c>
      <c r="N706" s="2" t="s">
        <v>2290</v>
      </c>
      <c r="O706" s="4" t="s">
        <v>2291</v>
      </c>
      <c r="P706" s="2" t="s">
        <v>1244</v>
      </c>
      <c r="Q706" s="23" t="s">
        <v>1432</v>
      </c>
      <c r="R706" s="23" t="s">
        <v>1692</v>
      </c>
      <c r="S706" s="22">
        <v>26</v>
      </c>
      <c r="U706" s="3">
        <v>40.18349</v>
      </c>
      <c r="V706" s="3">
        <v>-117.1013</v>
      </c>
      <c r="Y706" s="49">
        <v>-9999</v>
      </c>
      <c r="Z706" s="14" t="s">
        <v>2292</v>
      </c>
      <c r="AC706" s="14">
        <v>90</v>
      </c>
    </row>
    <row r="707" spans="2:29" ht="12">
      <c r="B707" s="34" t="s">
        <v>1030</v>
      </c>
      <c r="F707" s="21" t="s">
        <v>1046</v>
      </c>
      <c r="G707" s="21" t="s">
        <v>1046</v>
      </c>
      <c r="H707" s="14">
        <v>686</v>
      </c>
      <c r="I707" s="40" t="s">
        <v>2289</v>
      </c>
      <c r="J707" s="43" t="s">
        <v>1046</v>
      </c>
      <c r="K707" s="1" t="s">
        <v>1034</v>
      </c>
      <c r="L707" s="2" t="s">
        <v>1158</v>
      </c>
      <c r="N707" s="2" t="s">
        <v>2290</v>
      </c>
      <c r="O707" s="4" t="s">
        <v>2291</v>
      </c>
      <c r="P707" s="2" t="s">
        <v>1244</v>
      </c>
      <c r="Q707" s="23" t="s">
        <v>1432</v>
      </c>
      <c r="R707" s="23" t="s">
        <v>1692</v>
      </c>
      <c r="S707" s="22">
        <v>26</v>
      </c>
      <c r="U707" s="3">
        <v>40.18311</v>
      </c>
      <c r="V707" s="3">
        <v>-117.1012</v>
      </c>
      <c r="Y707" s="49">
        <v>-9999</v>
      </c>
      <c r="Z707" s="14" t="s">
        <v>2292</v>
      </c>
      <c r="AC707" s="14">
        <v>90</v>
      </c>
    </row>
    <row r="708" spans="2:29" ht="12">
      <c r="B708" s="34" t="s">
        <v>1030</v>
      </c>
      <c r="F708" s="21" t="s">
        <v>1046</v>
      </c>
      <c r="G708" s="21" t="s">
        <v>1046</v>
      </c>
      <c r="H708" s="14">
        <v>687</v>
      </c>
      <c r="I708" s="40" t="s">
        <v>2289</v>
      </c>
      <c r="J708" s="43" t="s">
        <v>1046</v>
      </c>
      <c r="K708" s="1" t="s">
        <v>1034</v>
      </c>
      <c r="L708" s="2" t="s">
        <v>1158</v>
      </c>
      <c r="N708" s="2" t="s">
        <v>2290</v>
      </c>
      <c r="O708" s="4" t="s">
        <v>2291</v>
      </c>
      <c r="P708" s="2" t="s">
        <v>1244</v>
      </c>
      <c r="Q708" s="23" t="s">
        <v>1432</v>
      </c>
      <c r="R708" s="23" t="s">
        <v>1692</v>
      </c>
      <c r="S708" s="22">
        <v>26</v>
      </c>
      <c r="U708" s="3">
        <v>40.18297</v>
      </c>
      <c r="V708" s="3">
        <v>-117.1025</v>
      </c>
      <c r="Y708" s="49">
        <v>-9999</v>
      </c>
      <c r="Z708" s="14" t="s">
        <v>2292</v>
      </c>
      <c r="AC708" s="14">
        <v>90</v>
      </c>
    </row>
    <row r="709" spans="2:29" ht="12">
      <c r="B709" s="34" t="s">
        <v>1030</v>
      </c>
      <c r="F709" s="21">
        <v>74414</v>
      </c>
      <c r="G709" s="21" t="s">
        <v>1046</v>
      </c>
      <c r="H709" s="14">
        <v>688</v>
      </c>
      <c r="I709" s="40" t="s">
        <v>2289</v>
      </c>
      <c r="J709" s="21" t="s">
        <v>1046</v>
      </c>
      <c r="K709" s="1" t="s">
        <v>1034</v>
      </c>
      <c r="L709" s="2" t="s">
        <v>2299</v>
      </c>
      <c r="N709" s="2" t="s">
        <v>2290</v>
      </c>
      <c r="O709" s="4" t="s">
        <v>2291</v>
      </c>
      <c r="P709" s="2" t="s">
        <v>1244</v>
      </c>
      <c r="Q709" s="23" t="s">
        <v>1432</v>
      </c>
      <c r="R709" s="23" t="s">
        <v>1692</v>
      </c>
      <c r="S709" s="22">
        <v>23</v>
      </c>
      <c r="U709" s="3">
        <v>40.1962</v>
      </c>
      <c r="V709" s="3">
        <v>-117.1082</v>
      </c>
      <c r="Y709" s="11">
        <v>51.1</v>
      </c>
      <c r="Z709" s="14" t="s">
        <v>1326</v>
      </c>
      <c r="AA709" s="14" t="s">
        <v>1054</v>
      </c>
      <c r="AB709" s="45" t="s">
        <v>1055</v>
      </c>
      <c r="AC709" s="14">
        <v>90</v>
      </c>
    </row>
    <row r="710" spans="3:28" ht="12">
      <c r="C710" t="s">
        <v>1144</v>
      </c>
      <c r="F710" s="14" t="s">
        <v>1046</v>
      </c>
      <c r="G710" s="14" t="s">
        <v>1046</v>
      </c>
      <c r="H710" s="14" t="s">
        <v>1046</v>
      </c>
      <c r="I710" s="14" t="s">
        <v>1046</v>
      </c>
      <c r="J710" s="14" t="s">
        <v>1046</v>
      </c>
      <c r="K710" s="1" t="s">
        <v>1087</v>
      </c>
      <c r="L710" s="2" t="s">
        <v>2300</v>
      </c>
      <c r="N710" s="2" t="s">
        <v>2300</v>
      </c>
      <c r="O710" s="4" t="s">
        <v>2301</v>
      </c>
      <c r="P710" s="2" t="s">
        <v>1344</v>
      </c>
      <c r="Q710" s="23" t="s">
        <v>1793</v>
      </c>
      <c r="R710" s="23" t="s">
        <v>1692</v>
      </c>
      <c r="S710" s="22">
        <v>24</v>
      </c>
      <c r="U710" s="3">
        <v>41.06535</v>
      </c>
      <c r="V710" s="3">
        <v>-117.0762</v>
      </c>
      <c r="Y710" s="11">
        <v>-8888</v>
      </c>
      <c r="AB710" t="s">
        <v>2302</v>
      </c>
    </row>
    <row r="711" spans="2:29" ht="12">
      <c r="B711" s="34" t="s">
        <v>1030</v>
      </c>
      <c r="F711" s="21" t="s">
        <v>1046</v>
      </c>
      <c r="G711" s="21" t="s">
        <v>1046</v>
      </c>
      <c r="H711" s="14">
        <v>177</v>
      </c>
      <c r="I711" s="40" t="s">
        <v>1046</v>
      </c>
      <c r="J711" s="43" t="s">
        <v>1046</v>
      </c>
      <c r="K711" s="1" t="s">
        <v>1034</v>
      </c>
      <c r="L711" s="4" t="s">
        <v>1250</v>
      </c>
      <c r="N711" s="2" t="s">
        <v>2303</v>
      </c>
      <c r="O711" s="4" t="s">
        <v>2304</v>
      </c>
      <c r="P711" s="2" t="s">
        <v>1344</v>
      </c>
      <c r="Q711" s="23" t="s">
        <v>2212</v>
      </c>
      <c r="R711" s="23" t="s">
        <v>1401</v>
      </c>
      <c r="S711" s="22">
        <v>33</v>
      </c>
      <c r="U711" s="3">
        <v>41.14775</v>
      </c>
      <c r="V711" s="3">
        <v>-119.0205</v>
      </c>
      <c r="Y711" s="48">
        <v>-9999</v>
      </c>
      <c r="Z711" s="14" t="s">
        <v>2305</v>
      </c>
      <c r="AB711" s="44" t="s">
        <v>1071</v>
      </c>
      <c r="AC711" s="14">
        <v>80</v>
      </c>
    </row>
    <row r="712" spans="2:29" ht="12">
      <c r="B712" s="34" t="s">
        <v>1030</v>
      </c>
      <c r="F712" s="21" t="s">
        <v>1046</v>
      </c>
      <c r="G712" s="21" t="s">
        <v>1046</v>
      </c>
      <c r="H712" s="14">
        <v>178</v>
      </c>
      <c r="I712" s="40" t="s">
        <v>1046</v>
      </c>
      <c r="J712" s="43" t="s">
        <v>1046</v>
      </c>
      <c r="K712" s="1" t="s">
        <v>1034</v>
      </c>
      <c r="L712" s="4" t="s">
        <v>1250</v>
      </c>
      <c r="N712" s="2" t="s">
        <v>2303</v>
      </c>
      <c r="O712" s="4" t="s">
        <v>2304</v>
      </c>
      <c r="P712" s="2" t="s">
        <v>1344</v>
      </c>
      <c r="Q712" s="23" t="s">
        <v>2212</v>
      </c>
      <c r="R712" s="23" t="s">
        <v>1401</v>
      </c>
      <c r="S712" s="22">
        <v>33</v>
      </c>
      <c r="U712" s="3">
        <v>41.14683</v>
      </c>
      <c r="V712" s="3">
        <v>-119.0198</v>
      </c>
      <c r="Y712" s="48">
        <v>-9999</v>
      </c>
      <c r="Z712" s="14" t="s">
        <v>2305</v>
      </c>
      <c r="AB712" s="44" t="s">
        <v>1071</v>
      </c>
      <c r="AC712" s="14">
        <v>80</v>
      </c>
    </row>
    <row r="713" spans="2:29" ht="12">
      <c r="B713" s="34" t="s">
        <v>1030</v>
      </c>
      <c r="F713" s="21" t="s">
        <v>1046</v>
      </c>
      <c r="G713" s="21" t="s">
        <v>1046</v>
      </c>
      <c r="H713" s="14">
        <v>179</v>
      </c>
      <c r="I713" s="40" t="s">
        <v>1046</v>
      </c>
      <c r="J713" s="43" t="s">
        <v>1046</v>
      </c>
      <c r="K713" s="1" t="s">
        <v>1034</v>
      </c>
      <c r="L713" s="4" t="s">
        <v>1250</v>
      </c>
      <c r="N713" s="2" t="s">
        <v>2303</v>
      </c>
      <c r="O713" s="4" t="s">
        <v>2304</v>
      </c>
      <c r="P713" s="2" t="s">
        <v>1344</v>
      </c>
      <c r="Q713" s="23" t="s">
        <v>2212</v>
      </c>
      <c r="R713" s="23" t="s">
        <v>1401</v>
      </c>
      <c r="S713" s="22">
        <v>33</v>
      </c>
      <c r="U713" s="3">
        <v>41.14499</v>
      </c>
      <c r="V713" s="3">
        <v>-119.0186</v>
      </c>
      <c r="Y713" s="48">
        <v>-9999</v>
      </c>
      <c r="Z713" s="14" t="s">
        <v>2305</v>
      </c>
      <c r="AB713" s="44" t="s">
        <v>1071</v>
      </c>
      <c r="AC713" s="14">
        <v>80</v>
      </c>
    </row>
    <row r="714" spans="2:29" ht="12">
      <c r="B714" s="34" t="s">
        <v>1030</v>
      </c>
      <c r="F714" s="21" t="s">
        <v>1046</v>
      </c>
      <c r="G714" s="21" t="s">
        <v>1046</v>
      </c>
      <c r="H714" s="14">
        <v>999</v>
      </c>
      <c r="I714" s="21" t="s">
        <v>1046</v>
      </c>
      <c r="J714" s="21" t="s">
        <v>1046</v>
      </c>
      <c r="K714" s="1" t="s">
        <v>1034</v>
      </c>
      <c r="L714" s="2" t="s">
        <v>2306</v>
      </c>
      <c r="N714" s="2" t="s">
        <v>2307</v>
      </c>
      <c r="O714" s="4" t="s">
        <v>2308</v>
      </c>
      <c r="P714" s="2" t="s">
        <v>1070</v>
      </c>
      <c r="Q714" s="23" t="s">
        <v>2202</v>
      </c>
      <c r="R714" s="23" t="s">
        <v>1060</v>
      </c>
      <c r="S714" s="22">
        <v>20</v>
      </c>
      <c r="U714" s="3">
        <v>38.1877</v>
      </c>
      <c r="V714" s="3">
        <v>-116.373</v>
      </c>
      <c r="Y714" s="48">
        <v>-9999</v>
      </c>
      <c r="Z714" s="14" t="s">
        <v>1042</v>
      </c>
      <c r="AB714" s="8" t="s">
        <v>1125</v>
      </c>
      <c r="AC714"/>
    </row>
    <row r="715" spans="2:29" ht="12">
      <c r="B715" s="34" t="s">
        <v>1030</v>
      </c>
      <c r="F715" s="21" t="s">
        <v>1046</v>
      </c>
      <c r="G715" s="21" t="s">
        <v>1046</v>
      </c>
      <c r="H715" s="14">
        <v>1000</v>
      </c>
      <c r="I715" s="21" t="s">
        <v>1046</v>
      </c>
      <c r="J715" s="21" t="s">
        <v>1046</v>
      </c>
      <c r="K715" s="1" t="s">
        <v>1034</v>
      </c>
      <c r="L715" s="2" t="s">
        <v>2309</v>
      </c>
      <c r="N715" s="2" t="s">
        <v>2307</v>
      </c>
      <c r="O715" s="4" t="s">
        <v>2308</v>
      </c>
      <c r="P715" s="2" t="s">
        <v>1070</v>
      </c>
      <c r="Q715" s="23" t="s">
        <v>2202</v>
      </c>
      <c r="R715" s="23" t="s">
        <v>1060</v>
      </c>
      <c r="S715" s="22">
        <v>20</v>
      </c>
      <c r="U715" s="3">
        <v>38.18605</v>
      </c>
      <c r="V715" s="3">
        <v>-116.3731</v>
      </c>
      <c r="Y715" s="48">
        <v>-9999</v>
      </c>
      <c r="Z715" s="14" t="s">
        <v>1042</v>
      </c>
      <c r="AB715" s="8" t="s">
        <v>1125</v>
      </c>
      <c r="AC715"/>
    </row>
    <row r="716" spans="2:29" ht="12">
      <c r="B716" s="34" t="s">
        <v>1030</v>
      </c>
      <c r="F716" s="21" t="s">
        <v>1046</v>
      </c>
      <c r="G716" s="21" t="s">
        <v>1046</v>
      </c>
      <c r="H716" s="14">
        <v>560</v>
      </c>
      <c r="I716" s="40" t="s">
        <v>1046</v>
      </c>
      <c r="J716" s="43" t="s">
        <v>1046</v>
      </c>
      <c r="K716" s="1" t="s">
        <v>1034</v>
      </c>
      <c r="L716" s="2" t="s">
        <v>1250</v>
      </c>
      <c r="N716" s="2" t="s">
        <v>2322</v>
      </c>
      <c r="O716" s="4" t="s">
        <v>2323</v>
      </c>
      <c r="P716" s="2" t="s">
        <v>1732</v>
      </c>
      <c r="Q716" s="23" t="s">
        <v>1378</v>
      </c>
      <c r="R716" s="23" t="s">
        <v>1596</v>
      </c>
      <c r="S716" s="22">
        <v>8</v>
      </c>
      <c r="U716" s="3">
        <v>40.76225</v>
      </c>
      <c r="V716" s="3">
        <v>-116.0391</v>
      </c>
      <c r="Y716" s="48">
        <v>-9999</v>
      </c>
      <c r="Z716" s="14" t="s">
        <v>2324</v>
      </c>
      <c r="AB716" t="s">
        <v>1125</v>
      </c>
      <c r="AC716" s="14">
        <v>58</v>
      </c>
    </row>
    <row r="717" spans="2:30" ht="12">
      <c r="B717" s="34" t="s">
        <v>1030</v>
      </c>
      <c r="F717" s="21" t="s">
        <v>2325</v>
      </c>
      <c r="G717" s="21" t="s">
        <v>2326</v>
      </c>
      <c r="H717" s="14">
        <v>557</v>
      </c>
      <c r="I717" s="40">
        <v>81</v>
      </c>
      <c r="J717" s="42">
        <v>160</v>
      </c>
      <c r="K717" s="1" t="s">
        <v>1034</v>
      </c>
      <c r="L717" s="4" t="s">
        <v>2327</v>
      </c>
      <c r="N717" s="2" t="s">
        <v>2322</v>
      </c>
      <c r="O717" s="4" t="s">
        <v>2323</v>
      </c>
      <c r="P717" s="2" t="s">
        <v>1732</v>
      </c>
      <c r="Q717" s="23" t="s">
        <v>1378</v>
      </c>
      <c r="R717" s="23" t="s">
        <v>1596</v>
      </c>
      <c r="S717" s="22">
        <v>8</v>
      </c>
      <c r="T717" s="8" t="s">
        <v>1226</v>
      </c>
      <c r="U717" s="3">
        <v>40.76395</v>
      </c>
      <c r="V717" s="3">
        <v>-116.0401</v>
      </c>
      <c r="Y717" s="12">
        <f>64</f>
        <v>64</v>
      </c>
      <c r="Z717" s="14" t="s">
        <v>2324</v>
      </c>
      <c r="AB717" s="8" t="s">
        <v>1420</v>
      </c>
      <c r="AC717" s="14">
        <v>58</v>
      </c>
      <c r="AD717" t="s">
        <v>2328</v>
      </c>
    </row>
    <row r="718" spans="2:29" ht="12">
      <c r="B718" s="34" t="s">
        <v>1030</v>
      </c>
      <c r="F718" s="21" t="s">
        <v>1046</v>
      </c>
      <c r="G718" s="21" t="s">
        <v>1046</v>
      </c>
      <c r="H718" s="14">
        <v>554</v>
      </c>
      <c r="I718" s="40" t="s">
        <v>2329</v>
      </c>
      <c r="J718" s="43" t="s">
        <v>1046</v>
      </c>
      <c r="K718" s="1" t="s">
        <v>1034</v>
      </c>
      <c r="L718" s="2" t="s">
        <v>1250</v>
      </c>
      <c r="N718" s="2" t="s">
        <v>2322</v>
      </c>
      <c r="O718" s="4" t="s">
        <v>2323</v>
      </c>
      <c r="P718" s="2" t="s">
        <v>1732</v>
      </c>
      <c r="Q718" s="23" t="s">
        <v>1378</v>
      </c>
      <c r="R718" s="23" t="s">
        <v>1596</v>
      </c>
      <c r="S718" s="22">
        <v>8</v>
      </c>
      <c r="U718" s="3">
        <v>40.76638</v>
      </c>
      <c r="V718" s="3">
        <v>-116.0416</v>
      </c>
      <c r="Y718" s="48">
        <v>-9999</v>
      </c>
      <c r="Z718" s="14" t="s">
        <v>2324</v>
      </c>
      <c r="AB718" s="44" t="s">
        <v>1071</v>
      </c>
      <c r="AC718" s="14">
        <v>58</v>
      </c>
    </row>
    <row r="719" spans="2:29" ht="12">
      <c r="B719" s="34" t="s">
        <v>1030</v>
      </c>
      <c r="F719" s="21" t="s">
        <v>1046</v>
      </c>
      <c r="G719" s="21" t="s">
        <v>1046</v>
      </c>
      <c r="H719" s="14">
        <v>555</v>
      </c>
      <c r="I719" s="40" t="s">
        <v>2329</v>
      </c>
      <c r="J719" s="43" t="s">
        <v>1046</v>
      </c>
      <c r="K719" s="1" t="s">
        <v>1034</v>
      </c>
      <c r="L719" s="2" t="s">
        <v>1250</v>
      </c>
      <c r="N719" s="2" t="s">
        <v>2322</v>
      </c>
      <c r="O719" s="4" t="s">
        <v>2323</v>
      </c>
      <c r="P719" s="2" t="s">
        <v>1732</v>
      </c>
      <c r="Q719" s="23" t="s">
        <v>1378</v>
      </c>
      <c r="R719" s="23" t="s">
        <v>1596</v>
      </c>
      <c r="S719" s="22">
        <v>8</v>
      </c>
      <c r="U719" s="3">
        <v>40.76565</v>
      </c>
      <c r="V719" s="3">
        <v>-116.0412</v>
      </c>
      <c r="Y719" s="48">
        <v>-9999</v>
      </c>
      <c r="Z719" s="14" t="s">
        <v>2324</v>
      </c>
      <c r="AB719" s="44" t="s">
        <v>1071</v>
      </c>
      <c r="AC719" s="14">
        <v>58</v>
      </c>
    </row>
    <row r="720" spans="2:29" ht="12">
      <c r="B720" s="34" t="s">
        <v>1030</v>
      </c>
      <c r="F720" s="21" t="s">
        <v>1046</v>
      </c>
      <c r="G720" s="21" t="s">
        <v>1046</v>
      </c>
      <c r="H720" s="14">
        <v>556</v>
      </c>
      <c r="I720" s="40" t="s">
        <v>2329</v>
      </c>
      <c r="J720" s="43" t="s">
        <v>1046</v>
      </c>
      <c r="K720" s="1" t="s">
        <v>1034</v>
      </c>
      <c r="L720" s="2" t="s">
        <v>1250</v>
      </c>
      <c r="N720" s="2" t="s">
        <v>2322</v>
      </c>
      <c r="O720" s="4" t="s">
        <v>2323</v>
      </c>
      <c r="P720" s="2" t="s">
        <v>1732</v>
      </c>
      <c r="Q720" s="23" t="s">
        <v>1378</v>
      </c>
      <c r="R720" s="23" t="s">
        <v>1596</v>
      </c>
      <c r="S720" s="22">
        <v>8</v>
      </c>
      <c r="U720" s="3">
        <v>40.7653</v>
      </c>
      <c r="V720" s="3">
        <v>-116.041</v>
      </c>
      <c r="Y720" s="48">
        <v>-9999</v>
      </c>
      <c r="Z720" s="14" t="s">
        <v>2324</v>
      </c>
      <c r="AB720" s="44" t="s">
        <v>1071</v>
      </c>
      <c r="AC720" s="14">
        <v>58</v>
      </c>
    </row>
    <row r="721" spans="2:29" ht="12">
      <c r="B721" s="34" t="s">
        <v>1030</v>
      </c>
      <c r="F721" s="21" t="s">
        <v>1046</v>
      </c>
      <c r="G721" s="21" t="s">
        <v>1046</v>
      </c>
      <c r="H721" s="14">
        <v>558</v>
      </c>
      <c r="I721" s="40" t="s">
        <v>2329</v>
      </c>
      <c r="J721" s="43" t="s">
        <v>1046</v>
      </c>
      <c r="K721" s="1" t="s">
        <v>1034</v>
      </c>
      <c r="L721" s="2" t="s">
        <v>1250</v>
      </c>
      <c r="N721" s="2" t="s">
        <v>2322</v>
      </c>
      <c r="O721" s="4" t="s">
        <v>2323</v>
      </c>
      <c r="P721" s="2" t="s">
        <v>1732</v>
      </c>
      <c r="Q721" s="23" t="s">
        <v>1378</v>
      </c>
      <c r="R721" s="23" t="s">
        <v>1596</v>
      </c>
      <c r="S721" s="22">
        <v>8</v>
      </c>
      <c r="U721" s="3">
        <v>40.76339</v>
      </c>
      <c r="V721" s="3">
        <v>-116.0398</v>
      </c>
      <c r="Y721" s="48">
        <v>-9999</v>
      </c>
      <c r="Z721" s="14" t="s">
        <v>2324</v>
      </c>
      <c r="AB721" s="44" t="s">
        <v>1071</v>
      </c>
      <c r="AC721" s="14">
        <v>58</v>
      </c>
    </row>
    <row r="722" spans="2:29" ht="12">
      <c r="B722" s="34" t="s">
        <v>1030</v>
      </c>
      <c r="F722" s="21" t="s">
        <v>1046</v>
      </c>
      <c r="G722" s="21" t="s">
        <v>1046</v>
      </c>
      <c r="H722" s="14">
        <v>559</v>
      </c>
      <c r="I722" s="40" t="s">
        <v>2329</v>
      </c>
      <c r="J722" s="43" t="s">
        <v>1046</v>
      </c>
      <c r="K722" s="1" t="s">
        <v>1034</v>
      </c>
      <c r="L722" s="2" t="s">
        <v>1250</v>
      </c>
      <c r="N722" s="2" t="s">
        <v>2322</v>
      </c>
      <c r="O722" s="4" t="s">
        <v>2323</v>
      </c>
      <c r="P722" s="2" t="s">
        <v>1732</v>
      </c>
      <c r="Q722" s="23" t="s">
        <v>1378</v>
      </c>
      <c r="R722" s="23" t="s">
        <v>1596</v>
      </c>
      <c r="S722" s="22">
        <v>8</v>
      </c>
      <c r="U722" s="3">
        <v>40.763</v>
      </c>
      <c r="V722" s="3">
        <v>-116.0395</v>
      </c>
      <c r="Y722" s="48">
        <v>-9999</v>
      </c>
      <c r="Z722" s="14" t="s">
        <v>2324</v>
      </c>
      <c r="AB722" s="44" t="s">
        <v>1071</v>
      </c>
      <c r="AC722" s="14">
        <v>58</v>
      </c>
    </row>
    <row r="723" spans="2:29" ht="12">
      <c r="B723" s="34" t="s">
        <v>1030</v>
      </c>
      <c r="F723" s="21" t="s">
        <v>1046</v>
      </c>
      <c r="G723" s="21" t="s">
        <v>1046</v>
      </c>
      <c r="H723" s="14">
        <v>186</v>
      </c>
      <c r="I723" s="40" t="s">
        <v>2330</v>
      </c>
      <c r="J723" s="43" t="s">
        <v>1046</v>
      </c>
      <c r="K723" s="1" t="s">
        <v>1034</v>
      </c>
      <c r="L723" s="2" t="s">
        <v>1250</v>
      </c>
      <c r="N723" s="2" t="s">
        <v>2331</v>
      </c>
      <c r="O723" s="4" t="s">
        <v>2332</v>
      </c>
      <c r="P723" s="2" t="s">
        <v>1732</v>
      </c>
      <c r="Q723" s="23" t="s">
        <v>1892</v>
      </c>
      <c r="R723" s="23" t="s">
        <v>1118</v>
      </c>
      <c r="S723" s="22">
        <v>5</v>
      </c>
      <c r="U723" s="3">
        <v>41.47866</v>
      </c>
      <c r="V723" s="3">
        <v>-116.1448</v>
      </c>
      <c r="Y723" s="48">
        <v>-9999</v>
      </c>
      <c r="Z723" s="14" t="s">
        <v>2333</v>
      </c>
      <c r="AB723" s="44" t="s">
        <v>1071</v>
      </c>
      <c r="AC723" s="14">
        <v>87</v>
      </c>
    </row>
    <row r="724" spans="2:29" ht="12">
      <c r="B724" s="34" t="s">
        <v>1030</v>
      </c>
      <c r="F724" s="21" t="s">
        <v>1046</v>
      </c>
      <c r="G724" s="21" t="s">
        <v>1046</v>
      </c>
      <c r="H724" s="14">
        <v>187</v>
      </c>
      <c r="I724" s="40" t="s">
        <v>2330</v>
      </c>
      <c r="J724" s="43" t="s">
        <v>1046</v>
      </c>
      <c r="K724" s="1" t="s">
        <v>1034</v>
      </c>
      <c r="L724" s="2" t="s">
        <v>1250</v>
      </c>
      <c r="N724" s="2" t="s">
        <v>2331</v>
      </c>
      <c r="O724" s="4" t="s">
        <v>2332</v>
      </c>
      <c r="P724" s="2" t="s">
        <v>1732</v>
      </c>
      <c r="Q724" s="23" t="s">
        <v>1892</v>
      </c>
      <c r="R724" s="23" t="s">
        <v>1118</v>
      </c>
      <c r="S724" s="22">
        <v>5</v>
      </c>
      <c r="U724" s="3">
        <v>41.47873</v>
      </c>
      <c r="V724" s="3">
        <v>-116.146</v>
      </c>
      <c r="Y724" s="48">
        <v>-9999</v>
      </c>
      <c r="Z724" s="14" t="s">
        <v>2333</v>
      </c>
      <c r="AB724" s="44" t="s">
        <v>1071</v>
      </c>
      <c r="AC724" s="14">
        <v>87</v>
      </c>
    </row>
    <row r="725" spans="2:29" ht="12">
      <c r="B725" s="34" t="s">
        <v>1030</v>
      </c>
      <c r="F725" s="21" t="s">
        <v>1046</v>
      </c>
      <c r="G725" s="21" t="s">
        <v>1046</v>
      </c>
      <c r="H725" s="14">
        <v>188</v>
      </c>
      <c r="I725" s="40" t="s">
        <v>2330</v>
      </c>
      <c r="J725" s="43" t="s">
        <v>1046</v>
      </c>
      <c r="K725" s="1" t="s">
        <v>1034</v>
      </c>
      <c r="L725" s="2" t="s">
        <v>1250</v>
      </c>
      <c r="N725" s="2" t="s">
        <v>2331</v>
      </c>
      <c r="O725" s="4" t="s">
        <v>2332</v>
      </c>
      <c r="P725" s="2" t="s">
        <v>1732</v>
      </c>
      <c r="Q725" s="23" t="s">
        <v>1892</v>
      </c>
      <c r="R725" s="23" t="s">
        <v>1118</v>
      </c>
      <c r="S725" s="22">
        <v>5</v>
      </c>
      <c r="U725" s="3">
        <v>41.47849</v>
      </c>
      <c r="V725" s="3">
        <v>-116.1458</v>
      </c>
      <c r="Y725" s="48">
        <v>-9999</v>
      </c>
      <c r="Z725" s="14" t="s">
        <v>2333</v>
      </c>
      <c r="AB725" s="44" t="s">
        <v>1071</v>
      </c>
      <c r="AC725" s="14">
        <v>87</v>
      </c>
    </row>
    <row r="726" spans="2:29" ht="12">
      <c r="B726" s="34" t="s">
        <v>1030</v>
      </c>
      <c r="F726" s="21" t="s">
        <v>1046</v>
      </c>
      <c r="G726" s="21" t="s">
        <v>1046</v>
      </c>
      <c r="H726" s="14">
        <v>189</v>
      </c>
      <c r="I726" s="40" t="s">
        <v>2330</v>
      </c>
      <c r="J726" s="43" t="s">
        <v>1046</v>
      </c>
      <c r="K726" s="1" t="s">
        <v>1034</v>
      </c>
      <c r="L726" s="2" t="s">
        <v>1250</v>
      </c>
      <c r="N726" s="2" t="s">
        <v>2331</v>
      </c>
      <c r="O726" s="4" t="s">
        <v>2332</v>
      </c>
      <c r="P726" s="2" t="s">
        <v>1732</v>
      </c>
      <c r="Q726" s="23" t="s">
        <v>1892</v>
      </c>
      <c r="R726" s="23" t="s">
        <v>1118</v>
      </c>
      <c r="S726" s="22">
        <v>5</v>
      </c>
      <c r="U726" s="3">
        <v>41.47826</v>
      </c>
      <c r="V726" s="3">
        <v>-116.1455</v>
      </c>
      <c r="Y726" s="48">
        <v>-9999</v>
      </c>
      <c r="Z726" s="14" t="s">
        <v>2333</v>
      </c>
      <c r="AB726" s="44" t="s">
        <v>1071</v>
      </c>
      <c r="AC726" s="14">
        <v>87</v>
      </c>
    </row>
    <row r="727" spans="2:29" ht="12">
      <c r="B727" s="34" t="s">
        <v>1030</v>
      </c>
      <c r="F727" s="21" t="s">
        <v>1046</v>
      </c>
      <c r="G727" s="21" t="s">
        <v>1046</v>
      </c>
      <c r="H727" s="14">
        <v>190</v>
      </c>
      <c r="I727" s="40" t="s">
        <v>2330</v>
      </c>
      <c r="J727" s="43" t="s">
        <v>1046</v>
      </c>
      <c r="K727" s="1" t="s">
        <v>1034</v>
      </c>
      <c r="L727" s="2" t="s">
        <v>1250</v>
      </c>
      <c r="N727" s="2" t="s">
        <v>2331</v>
      </c>
      <c r="O727" s="4" t="s">
        <v>2332</v>
      </c>
      <c r="P727" s="2" t="s">
        <v>1732</v>
      </c>
      <c r="Q727" s="23" t="s">
        <v>1892</v>
      </c>
      <c r="R727" s="23" t="s">
        <v>1118</v>
      </c>
      <c r="S727" s="22">
        <v>5</v>
      </c>
      <c r="U727" s="3">
        <v>41.47774</v>
      </c>
      <c r="V727" s="3">
        <v>-116.1446</v>
      </c>
      <c r="Y727" s="48">
        <v>-9999</v>
      </c>
      <c r="Z727" s="14" t="s">
        <v>2333</v>
      </c>
      <c r="AB727" s="44" t="s">
        <v>1071</v>
      </c>
      <c r="AC727" s="14">
        <v>87</v>
      </c>
    </row>
    <row r="728" spans="2:29" ht="12">
      <c r="B728" s="34" t="s">
        <v>1030</v>
      </c>
      <c r="F728" s="21" t="s">
        <v>1046</v>
      </c>
      <c r="G728" s="21" t="s">
        <v>1046</v>
      </c>
      <c r="H728" s="14">
        <v>191</v>
      </c>
      <c r="I728" s="40" t="s">
        <v>2330</v>
      </c>
      <c r="J728" s="43" t="s">
        <v>1046</v>
      </c>
      <c r="K728" s="1" t="s">
        <v>1034</v>
      </c>
      <c r="L728" s="2" t="s">
        <v>1250</v>
      </c>
      <c r="N728" s="2" t="s">
        <v>2331</v>
      </c>
      <c r="O728" s="4" t="s">
        <v>2332</v>
      </c>
      <c r="P728" s="2" t="s">
        <v>1732</v>
      </c>
      <c r="Q728" s="23" t="s">
        <v>1892</v>
      </c>
      <c r="R728" s="23" t="s">
        <v>1118</v>
      </c>
      <c r="S728" s="22">
        <v>5</v>
      </c>
      <c r="U728" s="3">
        <v>41.47741</v>
      </c>
      <c r="V728" s="3">
        <v>-116.1448</v>
      </c>
      <c r="Y728" s="48">
        <v>-9999</v>
      </c>
      <c r="Z728" s="14" t="s">
        <v>2333</v>
      </c>
      <c r="AB728" s="44" t="s">
        <v>1071</v>
      </c>
      <c r="AC728" s="14">
        <v>87</v>
      </c>
    </row>
    <row r="729" spans="2:29" ht="12">
      <c r="B729" s="34" t="s">
        <v>1030</v>
      </c>
      <c r="F729" s="21" t="s">
        <v>1046</v>
      </c>
      <c r="G729" s="21" t="s">
        <v>1046</v>
      </c>
      <c r="H729" s="14">
        <v>192</v>
      </c>
      <c r="I729" s="40" t="s">
        <v>2330</v>
      </c>
      <c r="J729" s="43" t="s">
        <v>1046</v>
      </c>
      <c r="K729" s="1" t="s">
        <v>1034</v>
      </c>
      <c r="L729" s="2" t="s">
        <v>1250</v>
      </c>
      <c r="N729" s="2" t="s">
        <v>2331</v>
      </c>
      <c r="O729" s="4" t="s">
        <v>2332</v>
      </c>
      <c r="P729" s="2" t="s">
        <v>1732</v>
      </c>
      <c r="Q729" s="23" t="s">
        <v>1892</v>
      </c>
      <c r="R729" s="23" t="s">
        <v>1118</v>
      </c>
      <c r="S729" s="22">
        <v>5</v>
      </c>
      <c r="U729" s="3">
        <v>41.47782</v>
      </c>
      <c r="V729" s="3">
        <v>-116.146</v>
      </c>
      <c r="Y729" s="48">
        <v>-9999</v>
      </c>
      <c r="Z729" s="14" t="s">
        <v>2333</v>
      </c>
      <c r="AB729" s="44" t="s">
        <v>1071</v>
      </c>
      <c r="AC729" s="14">
        <v>87</v>
      </c>
    </row>
    <row r="730" spans="2:29" ht="12">
      <c r="B730" s="34" t="s">
        <v>1030</v>
      </c>
      <c r="F730" s="21" t="s">
        <v>1046</v>
      </c>
      <c r="G730" s="21" t="s">
        <v>1046</v>
      </c>
      <c r="H730" s="14">
        <v>193</v>
      </c>
      <c r="I730" s="40" t="s">
        <v>2330</v>
      </c>
      <c r="J730" s="43" t="s">
        <v>1046</v>
      </c>
      <c r="K730" s="1" t="s">
        <v>1034</v>
      </c>
      <c r="L730" s="2" t="s">
        <v>1250</v>
      </c>
      <c r="N730" s="2" t="s">
        <v>2331</v>
      </c>
      <c r="O730" s="4" t="s">
        <v>2332</v>
      </c>
      <c r="P730" s="2" t="s">
        <v>1732</v>
      </c>
      <c r="Q730" s="23" t="s">
        <v>1892</v>
      </c>
      <c r="R730" s="23" t="s">
        <v>1118</v>
      </c>
      <c r="S730" s="22">
        <v>5</v>
      </c>
      <c r="U730" s="3">
        <v>41.47753</v>
      </c>
      <c r="V730" s="3">
        <v>-116.1463</v>
      </c>
      <c r="Y730" s="48">
        <v>-9999</v>
      </c>
      <c r="Z730" s="14" t="s">
        <v>2333</v>
      </c>
      <c r="AB730" s="44" t="s">
        <v>1071</v>
      </c>
      <c r="AC730" s="14">
        <v>87</v>
      </c>
    </row>
    <row r="731" spans="2:29" ht="12">
      <c r="B731" s="34" t="s">
        <v>1030</v>
      </c>
      <c r="F731" s="21" t="s">
        <v>1046</v>
      </c>
      <c r="G731" s="21" t="s">
        <v>1046</v>
      </c>
      <c r="H731" s="14">
        <v>194</v>
      </c>
      <c r="I731" s="40" t="s">
        <v>2330</v>
      </c>
      <c r="J731" s="43" t="s">
        <v>1046</v>
      </c>
      <c r="K731" s="1" t="s">
        <v>1034</v>
      </c>
      <c r="L731" s="2" t="s">
        <v>1250</v>
      </c>
      <c r="N731" s="2" t="s">
        <v>2331</v>
      </c>
      <c r="O731" s="4" t="s">
        <v>2332</v>
      </c>
      <c r="P731" s="2" t="s">
        <v>1732</v>
      </c>
      <c r="Q731" s="23" t="s">
        <v>1892</v>
      </c>
      <c r="R731" s="23" t="s">
        <v>1118</v>
      </c>
      <c r="S731" s="22">
        <v>5</v>
      </c>
      <c r="U731" s="3">
        <v>41.47724</v>
      </c>
      <c r="V731" s="3">
        <v>-116.1465</v>
      </c>
      <c r="Y731" s="48">
        <v>-9999</v>
      </c>
      <c r="Z731" s="14" t="s">
        <v>2333</v>
      </c>
      <c r="AB731" s="44" t="s">
        <v>1071</v>
      </c>
      <c r="AC731" s="14">
        <v>87</v>
      </c>
    </row>
    <row r="732" spans="2:29" ht="12">
      <c r="B732" s="34" t="s">
        <v>1030</v>
      </c>
      <c r="F732" s="21" t="s">
        <v>1046</v>
      </c>
      <c r="G732" s="21" t="s">
        <v>1046</v>
      </c>
      <c r="H732" s="14">
        <v>195</v>
      </c>
      <c r="I732" s="40" t="s">
        <v>2330</v>
      </c>
      <c r="J732" s="43" t="s">
        <v>1046</v>
      </c>
      <c r="K732" s="1" t="s">
        <v>1034</v>
      </c>
      <c r="L732" s="2" t="s">
        <v>1250</v>
      </c>
      <c r="N732" s="2" t="s">
        <v>2331</v>
      </c>
      <c r="O732" s="4" t="s">
        <v>2332</v>
      </c>
      <c r="P732" s="2" t="s">
        <v>1732</v>
      </c>
      <c r="Q732" s="23" t="s">
        <v>1892</v>
      </c>
      <c r="R732" s="23" t="s">
        <v>1118</v>
      </c>
      <c r="S732" s="22">
        <v>5</v>
      </c>
      <c r="U732" s="3">
        <v>41.47697</v>
      </c>
      <c r="V732" s="3">
        <v>-116.1467</v>
      </c>
      <c r="Y732" s="48">
        <v>-9999</v>
      </c>
      <c r="Z732" s="14" t="s">
        <v>2333</v>
      </c>
      <c r="AB732" s="44" t="s">
        <v>1071</v>
      </c>
      <c r="AC732" s="14">
        <v>87</v>
      </c>
    </row>
    <row r="733" spans="2:29" ht="12">
      <c r="B733" s="34" t="s">
        <v>1030</v>
      </c>
      <c r="F733" s="21" t="s">
        <v>1046</v>
      </c>
      <c r="G733" s="21" t="s">
        <v>1046</v>
      </c>
      <c r="H733" s="14">
        <v>196</v>
      </c>
      <c r="I733" s="40" t="s">
        <v>2330</v>
      </c>
      <c r="J733" s="43" t="s">
        <v>1046</v>
      </c>
      <c r="K733" s="1" t="s">
        <v>1034</v>
      </c>
      <c r="L733" s="2" t="s">
        <v>1250</v>
      </c>
      <c r="N733" s="2" t="s">
        <v>2331</v>
      </c>
      <c r="O733" s="4" t="s">
        <v>2332</v>
      </c>
      <c r="P733" s="2" t="s">
        <v>1732</v>
      </c>
      <c r="Q733" s="23" t="s">
        <v>1892</v>
      </c>
      <c r="R733" s="23" t="s">
        <v>1118</v>
      </c>
      <c r="S733" s="22">
        <v>5</v>
      </c>
      <c r="U733" s="3">
        <v>41.47722</v>
      </c>
      <c r="V733" s="3">
        <v>-116.1458</v>
      </c>
      <c r="Y733" s="48">
        <v>-9999</v>
      </c>
      <c r="Z733" s="14" t="s">
        <v>2333</v>
      </c>
      <c r="AB733" s="44" t="s">
        <v>1071</v>
      </c>
      <c r="AC733" s="14">
        <v>87</v>
      </c>
    </row>
    <row r="734" spans="2:29" ht="12">
      <c r="B734" s="34" t="s">
        <v>1030</v>
      </c>
      <c r="F734" s="21" t="s">
        <v>1046</v>
      </c>
      <c r="G734" s="21" t="s">
        <v>1046</v>
      </c>
      <c r="H734" s="14">
        <v>197</v>
      </c>
      <c r="I734" s="40" t="s">
        <v>2330</v>
      </c>
      <c r="J734" s="43" t="s">
        <v>1046</v>
      </c>
      <c r="K734" s="1" t="s">
        <v>1034</v>
      </c>
      <c r="L734" s="2" t="s">
        <v>1250</v>
      </c>
      <c r="N734" s="2" t="s">
        <v>2331</v>
      </c>
      <c r="O734" s="4" t="s">
        <v>2332</v>
      </c>
      <c r="P734" s="2" t="s">
        <v>1732</v>
      </c>
      <c r="Q734" s="23" t="s">
        <v>1892</v>
      </c>
      <c r="R734" s="23" t="s">
        <v>1118</v>
      </c>
      <c r="S734" s="22">
        <v>5</v>
      </c>
      <c r="U734" s="3">
        <v>41.47704</v>
      </c>
      <c r="V734" s="3">
        <v>-116.1455</v>
      </c>
      <c r="Y734" s="48">
        <v>-9999</v>
      </c>
      <c r="Z734" s="14" t="s">
        <v>2333</v>
      </c>
      <c r="AB734" s="44" t="s">
        <v>1071</v>
      </c>
      <c r="AC734" s="14">
        <v>87</v>
      </c>
    </row>
    <row r="735" spans="2:29" ht="12">
      <c r="B735" s="34" t="s">
        <v>1030</v>
      </c>
      <c r="F735" s="21" t="s">
        <v>1046</v>
      </c>
      <c r="G735" s="21" t="s">
        <v>1046</v>
      </c>
      <c r="H735" s="14">
        <v>198</v>
      </c>
      <c r="I735" s="40" t="s">
        <v>2330</v>
      </c>
      <c r="J735" s="43" t="s">
        <v>1046</v>
      </c>
      <c r="K735" s="1" t="s">
        <v>1034</v>
      </c>
      <c r="L735" s="2" t="s">
        <v>1250</v>
      </c>
      <c r="N735" s="2" t="s">
        <v>2331</v>
      </c>
      <c r="O735" s="4" t="s">
        <v>2332</v>
      </c>
      <c r="P735" s="2" t="s">
        <v>1732</v>
      </c>
      <c r="Q735" s="23" t="s">
        <v>1892</v>
      </c>
      <c r="R735" s="23" t="s">
        <v>1118</v>
      </c>
      <c r="S735" s="22">
        <v>5</v>
      </c>
      <c r="U735" s="3">
        <v>41.47686</v>
      </c>
      <c r="V735" s="3">
        <v>-116.1459</v>
      </c>
      <c r="Y735" s="48">
        <v>-9999</v>
      </c>
      <c r="Z735" s="14" t="s">
        <v>2333</v>
      </c>
      <c r="AB735" s="44" t="s">
        <v>1071</v>
      </c>
      <c r="AC735" s="14">
        <v>87</v>
      </c>
    </row>
    <row r="736" spans="2:29" ht="12">
      <c r="B736" s="34" t="s">
        <v>1030</v>
      </c>
      <c r="F736" s="21" t="s">
        <v>1046</v>
      </c>
      <c r="G736" s="21" t="s">
        <v>1046</v>
      </c>
      <c r="H736" s="14">
        <v>199</v>
      </c>
      <c r="I736" s="40" t="s">
        <v>2330</v>
      </c>
      <c r="J736" s="43" t="s">
        <v>1046</v>
      </c>
      <c r="K736" s="1" t="s">
        <v>1034</v>
      </c>
      <c r="L736" s="2" t="s">
        <v>1250</v>
      </c>
      <c r="N736" s="2" t="s">
        <v>2331</v>
      </c>
      <c r="O736" s="4" t="s">
        <v>2332</v>
      </c>
      <c r="P736" s="2" t="s">
        <v>1732</v>
      </c>
      <c r="Q736" s="23" t="s">
        <v>1892</v>
      </c>
      <c r="R736" s="23" t="s">
        <v>1118</v>
      </c>
      <c r="S736" s="22">
        <v>5</v>
      </c>
      <c r="U736" s="3">
        <v>41.47659</v>
      </c>
      <c r="V736" s="3">
        <v>-116.146</v>
      </c>
      <c r="Y736" s="48">
        <v>-9999</v>
      </c>
      <c r="Z736" s="14" t="s">
        <v>2333</v>
      </c>
      <c r="AB736" s="44" t="s">
        <v>1071</v>
      </c>
      <c r="AC736" s="14">
        <v>87</v>
      </c>
    </row>
    <row r="737" spans="2:29" ht="12">
      <c r="B737" s="34" t="s">
        <v>1030</v>
      </c>
      <c r="F737" s="21" t="s">
        <v>1046</v>
      </c>
      <c r="G737" s="21" t="s">
        <v>1046</v>
      </c>
      <c r="H737" s="14">
        <v>200</v>
      </c>
      <c r="I737" s="40" t="s">
        <v>2330</v>
      </c>
      <c r="J737" s="43" t="s">
        <v>1046</v>
      </c>
      <c r="K737" s="1" t="s">
        <v>1034</v>
      </c>
      <c r="L737" s="2" t="s">
        <v>1250</v>
      </c>
      <c r="N737" s="2" t="s">
        <v>2331</v>
      </c>
      <c r="O737" s="4" t="s">
        <v>2332</v>
      </c>
      <c r="P737" s="2" t="s">
        <v>1732</v>
      </c>
      <c r="Q737" s="23" t="s">
        <v>1892</v>
      </c>
      <c r="R737" s="23" t="s">
        <v>1118</v>
      </c>
      <c r="S737" s="22">
        <v>5</v>
      </c>
      <c r="U737" s="3">
        <v>41.47482</v>
      </c>
      <c r="V737" s="3">
        <v>-116.1458</v>
      </c>
      <c r="Y737" s="48">
        <v>-9999</v>
      </c>
      <c r="Z737" s="14" t="s">
        <v>2333</v>
      </c>
      <c r="AB737" s="44" t="s">
        <v>1071</v>
      </c>
      <c r="AC737" s="14">
        <v>87</v>
      </c>
    </row>
    <row r="738" spans="2:29" ht="12">
      <c r="B738" s="34" t="s">
        <v>1030</v>
      </c>
      <c r="F738" s="21" t="s">
        <v>1046</v>
      </c>
      <c r="G738" s="21" t="s">
        <v>1046</v>
      </c>
      <c r="H738" s="14">
        <v>201</v>
      </c>
      <c r="I738" s="40" t="s">
        <v>2330</v>
      </c>
      <c r="J738" s="43" t="s">
        <v>1046</v>
      </c>
      <c r="K738" s="1" t="s">
        <v>1034</v>
      </c>
      <c r="L738" s="2" t="s">
        <v>1250</v>
      </c>
      <c r="N738" s="2" t="s">
        <v>2331</v>
      </c>
      <c r="O738" s="4" t="s">
        <v>2332</v>
      </c>
      <c r="P738" s="2" t="s">
        <v>1732</v>
      </c>
      <c r="Q738" s="23" t="s">
        <v>1892</v>
      </c>
      <c r="R738" s="23" t="s">
        <v>1118</v>
      </c>
      <c r="S738" s="22">
        <v>17</v>
      </c>
      <c r="U738" s="3">
        <v>41.45758</v>
      </c>
      <c r="V738" s="3">
        <v>-116.1509</v>
      </c>
      <c r="Y738" s="48">
        <v>-9999</v>
      </c>
      <c r="Z738" s="14" t="s">
        <v>1219</v>
      </c>
      <c r="AB738" s="44" t="s">
        <v>1071</v>
      </c>
      <c r="AC738" s="14">
        <v>87</v>
      </c>
    </row>
    <row r="739" spans="2:29" ht="12">
      <c r="B739" s="34" t="s">
        <v>1030</v>
      </c>
      <c r="F739" s="21" t="s">
        <v>1046</v>
      </c>
      <c r="G739" s="21" t="s">
        <v>1046</v>
      </c>
      <c r="H739" s="14">
        <v>202</v>
      </c>
      <c r="I739" s="40" t="s">
        <v>2330</v>
      </c>
      <c r="J739" s="43" t="s">
        <v>1046</v>
      </c>
      <c r="K739" s="1" t="s">
        <v>1034</v>
      </c>
      <c r="L739" s="2" t="s">
        <v>1250</v>
      </c>
      <c r="N739" s="2" t="s">
        <v>2331</v>
      </c>
      <c r="O739" s="4" t="s">
        <v>2332</v>
      </c>
      <c r="P739" s="2" t="s">
        <v>1732</v>
      </c>
      <c r="Q739" s="23" t="s">
        <v>1892</v>
      </c>
      <c r="R739" s="23" t="s">
        <v>1118</v>
      </c>
      <c r="S739" s="22">
        <v>17</v>
      </c>
      <c r="U739" s="3">
        <v>41.45575</v>
      </c>
      <c r="V739" s="3">
        <v>-116.1522</v>
      </c>
      <c r="Y739" s="48">
        <v>-9999</v>
      </c>
      <c r="Z739" s="14" t="s">
        <v>1219</v>
      </c>
      <c r="AB739" s="44" t="s">
        <v>1071</v>
      </c>
      <c r="AC739" s="14">
        <v>87</v>
      </c>
    </row>
    <row r="740" spans="2:29" ht="12">
      <c r="B740" s="34" t="s">
        <v>1030</v>
      </c>
      <c r="F740" s="21" t="s">
        <v>1046</v>
      </c>
      <c r="G740" s="21" t="s">
        <v>1046</v>
      </c>
      <c r="H740" s="14">
        <v>203</v>
      </c>
      <c r="I740" s="40" t="s">
        <v>2330</v>
      </c>
      <c r="J740" s="43" t="s">
        <v>1046</v>
      </c>
      <c r="K740" s="1" t="s">
        <v>1034</v>
      </c>
      <c r="L740" s="2" t="s">
        <v>1250</v>
      </c>
      <c r="N740" s="2" t="s">
        <v>2331</v>
      </c>
      <c r="O740" s="4" t="s">
        <v>2332</v>
      </c>
      <c r="P740" s="2" t="s">
        <v>1732</v>
      </c>
      <c r="Q740" s="23" t="s">
        <v>1892</v>
      </c>
      <c r="R740" s="23" t="s">
        <v>1118</v>
      </c>
      <c r="S740" s="22">
        <v>8</v>
      </c>
      <c r="U740" s="3">
        <v>41.46378</v>
      </c>
      <c r="V740" s="3">
        <v>-116.1593</v>
      </c>
      <c r="Y740" s="48">
        <v>-9999</v>
      </c>
      <c r="Z740" s="14" t="s">
        <v>1042</v>
      </c>
      <c r="AB740" s="44" t="s">
        <v>1071</v>
      </c>
      <c r="AC740" s="14">
        <v>87</v>
      </c>
    </row>
    <row r="741" spans="2:29" ht="12">
      <c r="B741" s="34" t="s">
        <v>1030</v>
      </c>
      <c r="F741" s="21" t="s">
        <v>2334</v>
      </c>
      <c r="G741" s="21" t="s">
        <v>2335</v>
      </c>
      <c r="H741" s="14">
        <v>204</v>
      </c>
      <c r="I741" s="40" t="s">
        <v>2330</v>
      </c>
      <c r="J741" s="42">
        <v>58</v>
      </c>
      <c r="K741" s="1" t="s">
        <v>1034</v>
      </c>
      <c r="L741" s="4" t="s">
        <v>2336</v>
      </c>
      <c r="N741" s="2" t="s">
        <v>2331</v>
      </c>
      <c r="O741" s="4" t="s">
        <v>2332</v>
      </c>
      <c r="P741" s="2" t="s">
        <v>1732</v>
      </c>
      <c r="Q741" s="23" t="s">
        <v>1892</v>
      </c>
      <c r="R741" s="23" t="s">
        <v>1118</v>
      </c>
      <c r="S741" s="22">
        <v>8</v>
      </c>
      <c r="U741" s="3">
        <v>41.46801</v>
      </c>
      <c r="V741" s="3">
        <v>-116.1521</v>
      </c>
      <c r="Y741" s="11">
        <v>93</v>
      </c>
      <c r="Z741" s="14" t="s">
        <v>1042</v>
      </c>
      <c r="AB741" s="8" t="s">
        <v>2337</v>
      </c>
      <c r="AC741" s="14">
        <v>87</v>
      </c>
    </row>
    <row r="742" spans="2:28" ht="12">
      <c r="B742" t="s">
        <v>1044</v>
      </c>
      <c r="F742" s="21" t="s">
        <v>1046</v>
      </c>
      <c r="G742" s="21" t="s">
        <v>1046</v>
      </c>
      <c r="H742" s="14" t="s">
        <v>1046</v>
      </c>
      <c r="I742" s="40" t="s">
        <v>1046</v>
      </c>
      <c r="J742" s="42">
        <v>314</v>
      </c>
      <c r="K742" s="1" t="s">
        <v>1057</v>
      </c>
      <c r="L742" s="2" t="s">
        <v>2338</v>
      </c>
      <c r="M742" s="2" t="s">
        <v>2339</v>
      </c>
      <c r="N742" s="2" t="s">
        <v>2338</v>
      </c>
      <c r="O742" s="4" t="s">
        <v>2030</v>
      </c>
      <c r="P742" s="2" t="s">
        <v>1070</v>
      </c>
      <c r="Q742" s="24" t="s">
        <v>1161</v>
      </c>
      <c r="R742" s="24" t="s">
        <v>1361</v>
      </c>
      <c r="S742" s="22">
        <v>17</v>
      </c>
      <c r="T742"/>
      <c r="U742" s="3">
        <v>38.9869</v>
      </c>
      <c r="V742" s="3">
        <v>-118.1783</v>
      </c>
      <c r="Y742" s="48">
        <v>-9999</v>
      </c>
      <c r="AB742" s="8" t="s">
        <v>2340</v>
      </c>
    </row>
    <row r="743" spans="2:29" ht="12.75">
      <c r="B743" s="34" t="s">
        <v>1030</v>
      </c>
      <c r="F743" s="21">
        <v>74161</v>
      </c>
      <c r="G743" s="39" t="s">
        <v>2341</v>
      </c>
      <c r="H743" s="14">
        <v>501</v>
      </c>
      <c r="I743" s="40" t="s">
        <v>2342</v>
      </c>
      <c r="J743" s="42">
        <v>37</v>
      </c>
      <c r="K743" s="1" t="s">
        <v>1034</v>
      </c>
      <c r="L743" s="2" t="s">
        <v>2343</v>
      </c>
      <c r="N743" s="2" t="s">
        <v>2344</v>
      </c>
      <c r="O743" s="4" t="s">
        <v>2343</v>
      </c>
      <c r="P743" s="2" t="s">
        <v>1344</v>
      </c>
      <c r="Q743" s="23" t="s">
        <v>2138</v>
      </c>
      <c r="R743" s="23" t="s">
        <v>1355</v>
      </c>
      <c r="S743" s="22">
        <v>4</v>
      </c>
      <c r="U743" s="3">
        <v>41.72118</v>
      </c>
      <c r="V743" s="3">
        <v>-118.5046</v>
      </c>
      <c r="Y743" s="33">
        <v>57.8</v>
      </c>
      <c r="Z743" s="14" t="s">
        <v>1042</v>
      </c>
      <c r="AB743" s="45" t="s">
        <v>1055</v>
      </c>
      <c r="AC743" s="14">
        <v>90</v>
      </c>
    </row>
    <row r="744" spans="2:29" ht="12">
      <c r="B744" s="34" t="s">
        <v>1030</v>
      </c>
      <c r="F744" s="21">
        <v>74141</v>
      </c>
      <c r="G744" s="21" t="s">
        <v>1046</v>
      </c>
      <c r="H744" s="14">
        <v>502</v>
      </c>
      <c r="I744" s="40" t="s">
        <v>2342</v>
      </c>
      <c r="J744" s="42" t="s">
        <v>1046</v>
      </c>
      <c r="K744" s="1" t="s">
        <v>1034</v>
      </c>
      <c r="L744" s="2" t="s">
        <v>1113</v>
      </c>
      <c r="N744" s="2" t="s">
        <v>2344</v>
      </c>
      <c r="O744" s="4" t="s">
        <v>2343</v>
      </c>
      <c r="P744" s="2" t="s">
        <v>1344</v>
      </c>
      <c r="Q744" s="23" t="s">
        <v>2138</v>
      </c>
      <c r="R744" s="23" t="s">
        <v>1355</v>
      </c>
      <c r="S744" s="22">
        <v>5</v>
      </c>
      <c r="U744" s="3">
        <v>41.72246</v>
      </c>
      <c r="V744" s="3">
        <v>-118.5231</v>
      </c>
      <c r="Y744" s="11">
        <v>72.8</v>
      </c>
      <c r="Z744" s="4" t="s">
        <v>1042</v>
      </c>
      <c r="AA744" s="14" t="s">
        <v>1054</v>
      </c>
      <c r="AB744" s="45" t="s">
        <v>1055</v>
      </c>
      <c r="AC744" s="14">
        <v>90</v>
      </c>
    </row>
    <row r="745" spans="2:28" ht="12">
      <c r="B745" s="34" t="s">
        <v>1189</v>
      </c>
      <c r="F745" s="21" t="s">
        <v>1046</v>
      </c>
      <c r="G745" s="21" t="s">
        <v>1046</v>
      </c>
      <c r="H745" s="14" t="s">
        <v>1046</v>
      </c>
      <c r="I745" s="40" t="s">
        <v>1046</v>
      </c>
      <c r="J745" s="42">
        <v>142</v>
      </c>
      <c r="K745" s="1" t="s">
        <v>1057</v>
      </c>
      <c r="L745" s="2" t="s">
        <v>2345</v>
      </c>
      <c r="N745" s="2" t="s">
        <v>2346</v>
      </c>
      <c r="O745" s="4" t="s">
        <v>2347</v>
      </c>
      <c r="P745" s="2" t="s">
        <v>1658</v>
      </c>
      <c r="Q745" s="24" t="s">
        <v>1292</v>
      </c>
      <c r="R745" s="24" t="s">
        <v>1951</v>
      </c>
      <c r="S745" s="25" t="s">
        <v>1393</v>
      </c>
      <c r="T745"/>
      <c r="U745" s="3">
        <v>40.5833</v>
      </c>
      <c r="V745" s="3">
        <v>-118.2542</v>
      </c>
      <c r="Y745" s="12">
        <v>114.4</v>
      </c>
      <c r="AB745" s="8" t="s">
        <v>2348</v>
      </c>
    </row>
    <row r="746" spans="2:29" ht="12">
      <c r="B746" s="34" t="s">
        <v>1030</v>
      </c>
      <c r="F746" s="21" t="s">
        <v>1046</v>
      </c>
      <c r="G746" s="21" t="s">
        <v>2349</v>
      </c>
      <c r="H746" s="14">
        <v>729</v>
      </c>
      <c r="I746" s="40" t="s">
        <v>2350</v>
      </c>
      <c r="J746" s="42">
        <v>71</v>
      </c>
      <c r="K746" s="1" t="s">
        <v>1034</v>
      </c>
      <c r="L746" s="2" t="s">
        <v>1250</v>
      </c>
      <c r="N746" s="2" t="s">
        <v>2351</v>
      </c>
      <c r="O746" s="4" t="s">
        <v>2352</v>
      </c>
      <c r="P746" s="2" t="s">
        <v>1732</v>
      </c>
      <c r="Q746" s="23" t="s">
        <v>2212</v>
      </c>
      <c r="R746" s="23" t="s">
        <v>1465</v>
      </c>
      <c r="S746" s="22">
        <v>17</v>
      </c>
      <c r="T746" s="8" t="s">
        <v>1515</v>
      </c>
      <c r="U746" s="3">
        <v>41.18208</v>
      </c>
      <c r="V746" s="3">
        <v>-114.989</v>
      </c>
      <c r="Y746" s="12">
        <v>55</v>
      </c>
      <c r="Z746" s="14" t="s">
        <v>1846</v>
      </c>
      <c r="AB746" s="8" t="s">
        <v>1063</v>
      </c>
      <c r="AC746" s="14">
        <v>82</v>
      </c>
    </row>
    <row r="747" spans="2:29" ht="12">
      <c r="B747" s="34" t="s">
        <v>1030</v>
      </c>
      <c r="F747" s="21" t="s">
        <v>1046</v>
      </c>
      <c r="G747" s="21" t="s">
        <v>2349</v>
      </c>
      <c r="H747" s="14">
        <v>730</v>
      </c>
      <c r="I747" s="40" t="s">
        <v>2350</v>
      </c>
      <c r="J747" s="42">
        <v>70</v>
      </c>
      <c r="K747" s="1" t="s">
        <v>1034</v>
      </c>
      <c r="L747" s="4" t="s">
        <v>2353</v>
      </c>
      <c r="N747" s="2" t="s">
        <v>2351</v>
      </c>
      <c r="O747" s="4" t="s">
        <v>2352</v>
      </c>
      <c r="P747" s="2" t="s">
        <v>1732</v>
      </c>
      <c r="Q747" s="23" t="s">
        <v>2212</v>
      </c>
      <c r="R747" s="23" t="s">
        <v>1465</v>
      </c>
      <c r="S747" s="22">
        <v>17</v>
      </c>
      <c r="T747" s="8" t="s">
        <v>2354</v>
      </c>
      <c r="U747" s="3">
        <v>41.18203</v>
      </c>
      <c r="V747" s="3">
        <v>-114.9896</v>
      </c>
      <c r="Y747" s="12">
        <f>61</f>
        <v>61</v>
      </c>
      <c r="Z747" s="14" t="s">
        <v>1846</v>
      </c>
      <c r="AB747" s="8" t="s">
        <v>2192</v>
      </c>
      <c r="AC747" s="14">
        <v>82</v>
      </c>
    </row>
    <row r="748" spans="2:29" ht="12">
      <c r="B748" s="34" t="s">
        <v>1030</v>
      </c>
      <c r="F748" s="21" t="s">
        <v>1046</v>
      </c>
      <c r="G748" s="21" t="s">
        <v>1046</v>
      </c>
      <c r="H748" s="14">
        <v>731</v>
      </c>
      <c r="I748" s="40" t="s">
        <v>2350</v>
      </c>
      <c r="J748" s="43" t="s">
        <v>1046</v>
      </c>
      <c r="K748" s="1" t="s">
        <v>1034</v>
      </c>
      <c r="L748" s="2" t="s">
        <v>1250</v>
      </c>
      <c r="N748" s="2" t="s">
        <v>2351</v>
      </c>
      <c r="O748" s="4" t="s">
        <v>2352</v>
      </c>
      <c r="P748" s="2" t="s">
        <v>1732</v>
      </c>
      <c r="Q748" s="23" t="s">
        <v>2212</v>
      </c>
      <c r="R748" s="23" t="s">
        <v>1465</v>
      </c>
      <c r="S748" s="22">
        <v>17</v>
      </c>
      <c r="U748" s="3">
        <v>41.18179</v>
      </c>
      <c r="V748" s="3">
        <v>-114.989</v>
      </c>
      <c r="Y748" s="48">
        <v>-9999</v>
      </c>
      <c r="Z748" s="14" t="s">
        <v>1846</v>
      </c>
      <c r="AB748" s="44" t="s">
        <v>1071</v>
      </c>
      <c r="AC748" s="14">
        <v>82</v>
      </c>
    </row>
    <row r="749" spans="2:29" ht="12">
      <c r="B749" s="34" t="s">
        <v>1030</v>
      </c>
      <c r="F749" s="21">
        <v>74345</v>
      </c>
      <c r="G749" s="21" t="s">
        <v>1046</v>
      </c>
      <c r="H749" s="14">
        <v>732</v>
      </c>
      <c r="I749" s="40" t="s">
        <v>2350</v>
      </c>
      <c r="J749" s="42" t="s">
        <v>1046</v>
      </c>
      <c r="K749" s="1" t="s">
        <v>1034</v>
      </c>
      <c r="L749" s="2" t="s">
        <v>2355</v>
      </c>
      <c r="N749" s="2" t="s">
        <v>2351</v>
      </c>
      <c r="O749" s="4" t="s">
        <v>2352</v>
      </c>
      <c r="P749" s="2" t="s">
        <v>1732</v>
      </c>
      <c r="Q749" s="23" t="s">
        <v>2212</v>
      </c>
      <c r="R749" s="23" t="s">
        <v>1465</v>
      </c>
      <c r="S749" s="22">
        <v>20</v>
      </c>
      <c r="U749" s="3">
        <v>41.1619</v>
      </c>
      <c r="V749" s="3">
        <v>-114.985</v>
      </c>
      <c r="Y749" s="11">
        <v>46.1</v>
      </c>
      <c r="Z749" s="14" t="s">
        <v>1042</v>
      </c>
      <c r="AA749" s="14" t="s">
        <v>1106</v>
      </c>
      <c r="AB749" s="45" t="s">
        <v>1055</v>
      </c>
      <c r="AC749" s="14">
        <v>82</v>
      </c>
    </row>
    <row r="750" spans="2:29" ht="12">
      <c r="B750" s="34" t="s">
        <v>1030</v>
      </c>
      <c r="F750" s="21" t="s">
        <v>1046</v>
      </c>
      <c r="G750" s="21" t="s">
        <v>1046</v>
      </c>
      <c r="H750" s="14">
        <v>733</v>
      </c>
      <c r="I750" s="40" t="s">
        <v>2350</v>
      </c>
      <c r="J750" s="43" t="s">
        <v>1046</v>
      </c>
      <c r="K750" s="1" t="s">
        <v>1034</v>
      </c>
      <c r="L750" s="2" t="s">
        <v>1158</v>
      </c>
      <c r="N750" s="2" t="s">
        <v>2351</v>
      </c>
      <c r="O750" s="4" t="s">
        <v>2352</v>
      </c>
      <c r="P750" s="2" t="s">
        <v>1732</v>
      </c>
      <c r="Q750" s="23" t="s">
        <v>2212</v>
      </c>
      <c r="R750" s="23" t="s">
        <v>1465</v>
      </c>
      <c r="S750" s="22">
        <v>20</v>
      </c>
      <c r="U750" s="3">
        <v>41.15685</v>
      </c>
      <c r="V750" s="3">
        <v>-114.9851</v>
      </c>
      <c r="Y750" s="48">
        <v>-9999</v>
      </c>
      <c r="Z750" s="14" t="s">
        <v>1300</v>
      </c>
      <c r="AC750" s="14">
        <v>82</v>
      </c>
    </row>
    <row r="751" spans="2:29" ht="12">
      <c r="B751" s="34" t="s">
        <v>1030</v>
      </c>
      <c r="F751" s="21" t="s">
        <v>1046</v>
      </c>
      <c r="G751" s="21" t="s">
        <v>1046</v>
      </c>
      <c r="H751" s="14">
        <v>734</v>
      </c>
      <c r="I751" s="40" t="s">
        <v>2350</v>
      </c>
      <c r="J751" s="43" t="s">
        <v>1046</v>
      </c>
      <c r="K751" s="1" t="s">
        <v>1034</v>
      </c>
      <c r="L751" s="2" t="s">
        <v>1158</v>
      </c>
      <c r="N751" s="2" t="s">
        <v>2351</v>
      </c>
      <c r="O751" s="4" t="s">
        <v>2352</v>
      </c>
      <c r="P751" s="2" t="s">
        <v>1732</v>
      </c>
      <c r="Q751" s="23" t="s">
        <v>2212</v>
      </c>
      <c r="R751" s="23" t="s">
        <v>1465</v>
      </c>
      <c r="S751" s="22">
        <v>29</v>
      </c>
      <c r="U751" s="3">
        <v>41.14358</v>
      </c>
      <c r="V751" s="3">
        <v>-114.9938</v>
      </c>
      <c r="Y751" s="48">
        <v>-9999</v>
      </c>
      <c r="Z751" s="14" t="s">
        <v>1300</v>
      </c>
      <c r="AC751" s="14">
        <v>82</v>
      </c>
    </row>
    <row r="752" spans="2:29" ht="12">
      <c r="B752" s="34" t="s">
        <v>1030</v>
      </c>
      <c r="F752" s="21" t="s">
        <v>1046</v>
      </c>
      <c r="G752" s="21" t="s">
        <v>1046</v>
      </c>
      <c r="H752" s="14">
        <v>820</v>
      </c>
      <c r="I752" s="40" t="s">
        <v>2356</v>
      </c>
      <c r="J752" s="43" t="s">
        <v>1046</v>
      </c>
      <c r="K752" s="1" t="s">
        <v>1034</v>
      </c>
      <c r="L752" s="2" t="s">
        <v>2357</v>
      </c>
      <c r="N752" s="2" t="s">
        <v>2358</v>
      </c>
      <c r="O752" s="4" t="s">
        <v>2359</v>
      </c>
      <c r="P752" s="2" t="s">
        <v>1658</v>
      </c>
      <c r="Q752" s="23" t="s">
        <v>1767</v>
      </c>
      <c r="R752" s="23" t="s">
        <v>1489</v>
      </c>
      <c r="S752" s="22">
        <v>28</v>
      </c>
      <c r="U752" s="3">
        <v>40.00373</v>
      </c>
      <c r="V752" s="3">
        <v>-117.7169</v>
      </c>
      <c r="Y752" s="48">
        <v>-9999</v>
      </c>
      <c r="Z752" s="14" t="s">
        <v>2360</v>
      </c>
      <c r="AB752" s="8" t="s">
        <v>2019</v>
      </c>
      <c r="AC752" s="14">
        <v>90</v>
      </c>
    </row>
    <row r="753" spans="2:29" ht="12">
      <c r="B753" s="34" t="s">
        <v>1030</v>
      </c>
      <c r="F753" s="21" t="s">
        <v>1046</v>
      </c>
      <c r="G753" s="21" t="s">
        <v>1046</v>
      </c>
      <c r="H753" s="14">
        <v>821</v>
      </c>
      <c r="I753" s="40" t="s">
        <v>2356</v>
      </c>
      <c r="J753" s="43" t="s">
        <v>1046</v>
      </c>
      <c r="K753" s="1" t="s">
        <v>1034</v>
      </c>
      <c r="L753" s="2" t="s">
        <v>2357</v>
      </c>
      <c r="N753" s="2" t="s">
        <v>2358</v>
      </c>
      <c r="O753" s="4" t="s">
        <v>2359</v>
      </c>
      <c r="P753" s="2" t="s">
        <v>1658</v>
      </c>
      <c r="Q753" s="23" t="s">
        <v>1767</v>
      </c>
      <c r="R753" s="23" t="s">
        <v>1489</v>
      </c>
      <c r="S753" s="22">
        <v>28</v>
      </c>
      <c r="U753" s="3">
        <v>40.00356</v>
      </c>
      <c r="V753" s="3">
        <v>-117.7173</v>
      </c>
      <c r="Y753" s="48">
        <v>-9999</v>
      </c>
      <c r="Z753" s="14" t="s">
        <v>2360</v>
      </c>
      <c r="AB753" s="8" t="s">
        <v>2019</v>
      </c>
      <c r="AC753" s="14">
        <v>90</v>
      </c>
    </row>
    <row r="754" spans="2:29" ht="12">
      <c r="B754" s="34" t="s">
        <v>1030</v>
      </c>
      <c r="F754" s="21" t="s">
        <v>1046</v>
      </c>
      <c r="G754" s="21" t="s">
        <v>1046</v>
      </c>
      <c r="H754" s="14">
        <v>822</v>
      </c>
      <c r="I754" s="40" t="s">
        <v>2356</v>
      </c>
      <c r="J754" s="43" t="s">
        <v>1046</v>
      </c>
      <c r="K754" s="1" t="s">
        <v>1034</v>
      </c>
      <c r="L754" s="2" t="s">
        <v>2357</v>
      </c>
      <c r="N754" s="2" t="s">
        <v>2358</v>
      </c>
      <c r="O754" s="4" t="s">
        <v>2359</v>
      </c>
      <c r="P754" s="2" t="s">
        <v>1658</v>
      </c>
      <c r="Q754" s="23" t="s">
        <v>1767</v>
      </c>
      <c r="R754" s="23" t="s">
        <v>1489</v>
      </c>
      <c r="S754" s="22">
        <v>28</v>
      </c>
      <c r="U754" s="3">
        <v>40.00353</v>
      </c>
      <c r="V754" s="3">
        <v>-117.718</v>
      </c>
      <c r="Y754" s="48">
        <v>-9999</v>
      </c>
      <c r="Z754" s="14" t="s">
        <v>2360</v>
      </c>
      <c r="AB754" s="8" t="s">
        <v>2019</v>
      </c>
      <c r="AC754" s="14">
        <v>90</v>
      </c>
    </row>
    <row r="755" spans="2:29" ht="12">
      <c r="B755" s="34" t="s">
        <v>1030</v>
      </c>
      <c r="F755" s="21" t="s">
        <v>1046</v>
      </c>
      <c r="G755" s="21" t="s">
        <v>1046</v>
      </c>
      <c r="H755" s="14">
        <v>823</v>
      </c>
      <c r="I755" s="40" t="s">
        <v>2356</v>
      </c>
      <c r="J755" s="43" t="s">
        <v>1046</v>
      </c>
      <c r="K755" s="1" t="s">
        <v>1034</v>
      </c>
      <c r="L755" s="2" t="s">
        <v>2357</v>
      </c>
      <c r="N755" s="2" t="s">
        <v>2358</v>
      </c>
      <c r="O755" s="4" t="s">
        <v>2359</v>
      </c>
      <c r="P755" s="2" t="s">
        <v>1658</v>
      </c>
      <c r="Q755" s="23" t="s">
        <v>1767</v>
      </c>
      <c r="R755" s="23" t="s">
        <v>1489</v>
      </c>
      <c r="S755" s="22">
        <v>28</v>
      </c>
      <c r="U755" s="3">
        <v>40.00337</v>
      </c>
      <c r="V755" s="3">
        <v>-117.7175</v>
      </c>
      <c r="Y755" s="48">
        <v>-9999</v>
      </c>
      <c r="Z755" s="14" t="s">
        <v>2360</v>
      </c>
      <c r="AB755" s="8" t="s">
        <v>2019</v>
      </c>
      <c r="AC755" s="14">
        <v>90</v>
      </c>
    </row>
    <row r="756" spans="2:29" ht="12">
      <c r="B756" s="34" t="s">
        <v>1030</v>
      </c>
      <c r="F756" s="21" t="s">
        <v>2361</v>
      </c>
      <c r="G756" s="21" t="s">
        <v>2362</v>
      </c>
      <c r="H756" s="14">
        <v>824</v>
      </c>
      <c r="I756" s="40" t="s">
        <v>2356</v>
      </c>
      <c r="J756" s="42">
        <v>122</v>
      </c>
      <c r="K756" s="1" t="s">
        <v>1034</v>
      </c>
      <c r="L756" s="2" t="s">
        <v>2357</v>
      </c>
      <c r="N756" s="2" t="s">
        <v>2358</v>
      </c>
      <c r="O756" s="4" t="s">
        <v>2359</v>
      </c>
      <c r="P756" s="2" t="s">
        <v>1658</v>
      </c>
      <c r="Q756" s="23" t="s">
        <v>1767</v>
      </c>
      <c r="R756" s="23" t="s">
        <v>1489</v>
      </c>
      <c r="S756" s="22">
        <v>28</v>
      </c>
      <c r="T756" s="8" t="s">
        <v>1224</v>
      </c>
      <c r="U756" s="3">
        <v>40.00315</v>
      </c>
      <c r="V756" s="3">
        <v>-117.7169</v>
      </c>
      <c r="Y756" s="12">
        <f>78</f>
        <v>78</v>
      </c>
      <c r="Z756" s="14" t="s">
        <v>2360</v>
      </c>
      <c r="AB756" s="8" t="s">
        <v>2019</v>
      </c>
      <c r="AC756" s="14">
        <v>90</v>
      </c>
    </row>
    <row r="757" spans="2:29" ht="12">
      <c r="B757" s="34" t="s">
        <v>1030</v>
      </c>
      <c r="F757" s="21" t="s">
        <v>1046</v>
      </c>
      <c r="G757" s="21" t="s">
        <v>1046</v>
      </c>
      <c r="H757" s="14">
        <v>825</v>
      </c>
      <c r="I757" s="40" t="s">
        <v>2356</v>
      </c>
      <c r="J757" s="43" t="s">
        <v>1046</v>
      </c>
      <c r="K757" s="1" t="s">
        <v>1034</v>
      </c>
      <c r="L757" s="2" t="s">
        <v>2357</v>
      </c>
      <c r="N757" s="2" t="s">
        <v>2358</v>
      </c>
      <c r="O757" s="4" t="s">
        <v>2359</v>
      </c>
      <c r="P757" s="2" t="s">
        <v>1658</v>
      </c>
      <c r="Q757" s="23" t="s">
        <v>1767</v>
      </c>
      <c r="R757" s="23" t="s">
        <v>1489</v>
      </c>
      <c r="S757" s="22">
        <v>28</v>
      </c>
      <c r="U757" s="3">
        <v>40.00311</v>
      </c>
      <c r="V757" s="3">
        <v>-117.7176</v>
      </c>
      <c r="Y757" s="48">
        <v>-9999</v>
      </c>
      <c r="Z757" s="14" t="s">
        <v>2360</v>
      </c>
      <c r="AB757" s="8" t="s">
        <v>2019</v>
      </c>
      <c r="AC757" s="14">
        <v>90</v>
      </c>
    </row>
    <row r="758" spans="2:29" ht="12">
      <c r="B758" s="34" t="s">
        <v>1030</v>
      </c>
      <c r="F758" s="21" t="s">
        <v>1046</v>
      </c>
      <c r="G758" s="21" t="s">
        <v>1046</v>
      </c>
      <c r="H758" s="14">
        <v>826</v>
      </c>
      <c r="I758" s="40" t="s">
        <v>2356</v>
      </c>
      <c r="J758" s="43" t="s">
        <v>1046</v>
      </c>
      <c r="K758" s="1" t="s">
        <v>1034</v>
      </c>
      <c r="L758" s="2" t="s">
        <v>2357</v>
      </c>
      <c r="N758" s="2" t="s">
        <v>2358</v>
      </c>
      <c r="O758" s="4" t="s">
        <v>2359</v>
      </c>
      <c r="P758" s="2" t="s">
        <v>1658</v>
      </c>
      <c r="Q758" s="23" t="s">
        <v>1767</v>
      </c>
      <c r="R758" s="23" t="s">
        <v>1489</v>
      </c>
      <c r="S758" s="22">
        <v>28</v>
      </c>
      <c r="U758" s="3">
        <v>40.00245</v>
      </c>
      <c r="V758" s="3">
        <v>-117.7176</v>
      </c>
      <c r="Y758" s="48">
        <v>-9999</v>
      </c>
      <c r="Z758" s="14" t="s">
        <v>2360</v>
      </c>
      <c r="AB758" s="8" t="s">
        <v>2019</v>
      </c>
      <c r="AC758" s="14">
        <v>90</v>
      </c>
    </row>
    <row r="759" spans="2:29" ht="12">
      <c r="B759" s="34" t="s">
        <v>1030</v>
      </c>
      <c r="F759" s="21" t="s">
        <v>1046</v>
      </c>
      <c r="G759" s="21" t="s">
        <v>1046</v>
      </c>
      <c r="H759" s="14">
        <v>827</v>
      </c>
      <c r="I759" s="40" t="s">
        <v>2356</v>
      </c>
      <c r="J759" s="43" t="s">
        <v>1046</v>
      </c>
      <c r="K759" s="1" t="s">
        <v>1034</v>
      </c>
      <c r="L759" s="2" t="s">
        <v>2357</v>
      </c>
      <c r="N759" s="2" t="s">
        <v>2358</v>
      </c>
      <c r="O759" s="4" t="s">
        <v>2359</v>
      </c>
      <c r="P759" s="2" t="s">
        <v>1658</v>
      </c>
      <c r="Q759" s="23" t="s">
        <v>1767</v>
      </c>
      <c r="R759" s="23" t="s">
        <v>1489</v>
      </c>
      <c r="S759" s="22">
        <v>28</v>
      </c>
      <c r="U759" s="3">
        <v>40.00235</v>
      </c>
      <c r="V759" s="3">
        <v>-117.7179</v>
      </c>
      <c r="Y759" s="48">
        <v>-9999</v>
      </c>
      <c r="Z759" s="14" t="s">
        <v>2360</v>
      </c>
      <c r="AB759" s="8" t="s">
        <v>2019</v>
      </c>
      <c r="AC759" s="14">
        <v>90</v>
      </c>
    </row>
    <row r="760" spans="2:29" ht="12">
      <c r="B760" s="34" t="s">
        <v>1030</v>
      </c>
      <c r="F760" s="21" t="s">
        <v>1046</v>
      </c>
      <c r="G760" s="21" t="s">
        <v>1046</v>
      </c>
      <c r="H760" s="14">
        <v>828</v>
      </c>
      <c r="I760" s="40" t="s">
        <v>2356</v>
      </c>
      <c r="J760" s="43" t="s">
        <v>1046</v>
      </c>
      <c r="K760" s="1" t="s">
        <v>1034</v>
      </c>
      <c r="L760" s="2" t="s">
        <v>2357</v>
      </c>
      <c r="N760" s="2" t="s">
        <v>2358</v>
      </c>
      <c r="O760" s="4" t="s">
        <v>2359</v>
      </c>
      <c r="P760" s="2" t="s">
        <v>1658</v>
      </c>
      <c r="Q760" s="23" t="s">
        <v>1767</v>
      </c>
      <c r="R760" s="23" t="s">
        <v>1489</v>
      </c>
      <c r="S760" s="22">
        <v>28</v>
      </c>
      <c r="U760" s="3">
        <v>40.0028</v>
      </c>
      <c r="V760" s="3">
        <v>-117.7188</v>
      </c>
      <c r="Y760" s="48">
        <v>-9999</v>
      </c>
      <c r="Z760" s="14" t="s">
        <v>2360</v>
      </c>
      <c r="AB760" s="8" t="s">
        <v>2019</v>
      </c>
      <c r="AC760" s="14">
        <v>90</v>
      </c>
    </row>
    <row r="761" spans="2:29" ht="12">
      <c r="B761" s="34" t="s">
        <v>1030</v>
      </c>
      <c r="F761" s="21" t="s">
        <v>1046</v>
      </c>
      <c r="G761" s="21" t="s">
        <v>1046</v>
      </c>
      <c r="H761" s="14">
        <v>829</v>
      </c>
      <c r="I761" s="40" t="s">
        <v>2356</v>
      </c>
      <c r="J761" s="43" t="s">
        <v>1046</v>
      </c>
      <c r="K761" s="1" t="s">
        <v>1034</v>
      </c>
      <c r="L761" s="2" t="s">
        <v>2357</v>
      </c>
      <c r="N761" s="2" t="s">
        <v>2358</v>
      </c>
      <c r="O761" s="4" t="s">
        <v>2359</v>
      </c>
      <c r="P761" s="2" t="s">
        <v>1658</v>
      </c>
      <c r="Q761" s="23" t="s">
        <v>1767</v>
      </c>
      <c r="R761" s="23" t="s">
        <v>1489</v>
      </c>
      <c r="S761" s="22">
        <v>28</v>
      </c>
      <c r="U761" s="3">
        <v>40.00261</v>
      </c>
      <c r="V761" s="3">
        <v>-117.7191</v>
      </c>
      <c r="Y761" s="48">
        <v>-9999</v>
      </c>
      <c r="Z761" s="14" t="s">
        <v>2360</v>
      </c>
      <c r="AB761" s="8" t="s">
        <v>2019</v>
      </c>
      <c r="AC761" s="14">
        <v>90</v>
      </c>
    </row>
    <row r="762" spans="2:29" ht="12">
      <c r="B762" s="34" t="s">
        <v>1030</v>
      </c>
      <c r="F762" s="21" t="s">
        <v>1046</v>
      </c>
      <c r="G762" s="21" t="s">
        <v>1046</v>
      </c>
      <c r="H762" s="14">
        <v>830</v>
      </c>
      <c r="I762" s="40" t="s">
        <v>2356</v>
      </c>
      <c r="J762" s="43" t="s">
        <v>1046</v>
      </c>
      <c r="K762" s="1" t="s">
        <v>1034</v>
      </c>
      <c r="L762" s="2" t="s">
        <v>2357</v>
      </c>
      <c r="N762" s="2" t="s">
        <v>2358</v>
      </c>
      <c r="O762" s="4" t="s">
        <v>2359</v>
      </c>
      <c r="P762" s="2" t="s">
        <v>1658</v>
      </c>
      <c r="Q762" s="23" t="s">
        <v>1767</v>
      </c>
      <c r="R762" s="23" t="s">
        <v>1489</v>
      </c>
      <c r="S762" s="22">
        <v>28</v>
      </c>
      <c r="U762" s="3">
        <v>40.0029</v>
      </c>
      <c r="V762" s="3">
        <v>-117.7191</v>
      </c>
      <c r="Y762" s="48">
        <v>-9999</v>
      </c>
      <c r="Z762" s="14" t="s">
        <v>2360</v>
      </c>
      <c r="AB762" s="8" t="s">
        <v>2019</v>
      </c>
      <c r="AC762" s="14">
        <v>90</v>
      </c>
    </row>
    <row r="763" spans="2:29" ht="12">
      <c r="B763" s="34" t="s">
        <v>1030</v>
      </c>
      <c r="F763" s="21" t="s">
        <v>1046</v>
      </c>
      <c r="G763" s="21" t="s">
        <v>1046</v>
      </c>
      <c r="H763" s="14">
        <v>831</v>
      </c>
      <c r="I763" s="40" t="s">
        <v>2356</v>
      </c>
      <c r="J763" s="43" t="s">
        <v>1046</v>
      </c>
      <c r="K763" s="1" t="s">
        <v>1034</v>
      </c>
      <c r="L763" s="2" t="s">
        <v>2357</v>
      </c>
      <c r="N763" s="2" t="s">
        <v>2358</v>
      </c>
      <c r="O763" s="4" t="s">
        <v>2359</v>
      </c>
      <c r="P763" s="2" t="s">
        <v>1658</v>
      </c>
      <c r="Q763" s="23" t="s">
        <v>1767</v>
      </c>
      <c r="R763" s="23" t="s">
        <v>1489</v>
      </c>
      <c r="S763" s="22">
        <v>28</v>
      </c>
      <c r="U763" s="3">
        <v>40.00281</v>
      </c>
      <c r="V763" s="3">
        <v>-117.717</v>
      </c>
      <c r="Y763" s="48">
        <v>-9999</v>
      </c>
      <c r="Z763" s="14" t="s">
        <v>2360</v>
      </c>
      <c r="AB763" s="8" t="s">
        <v>2019</v>
      </c>
      <c r="AC763" s="14">
        <v>90</v>
      </c>
    </row>
    <row r="764" spans="2:28" ht="12">
      <c r="B764" t="s">
        <v>1044</v>
      </c>
      <c r="F764" s="21" t="s">
        <v>1046</v>
      </c>
      <c r="G764" s="21" t="s">
        <v>1046</v>
      </c>
      <c r="H764" s="14" t="s">
        <v>1046</v>
      </c>
      <c r="I764" s="40" t="s">
        <v>1046</v>
      </c>
      <c r="J764" s="42">
        <v>244</v>
      </c>
      <c r="K764" s="1" t="s">
        <v>1047</v>
      </c>
      <c r="L764" s="2" t="s">
        <v>2363</v>
      </c>
      <c r="N764" s="2" t="s">
        <v>2364</v>
      </c>
      <c r="O764" s="4" t="s">
        <v>2365</v>
      </c>
      <c r="P764" s="2" t="s">
        <v>1399</v>
      </c>
      <c r="Q764" s="24" t="s">
        <v>1233</v>
      </c>
      <c r="R764" s="24" t="s">
        <v>1195</v>
      </c>
      <c r="S764" s="25" t="s">
        <v>2159</v>
      </c>
      <c r="T764" s="8" t="s">
        <v>1541</v>
      </c>
      <c r="U764" s="3">
        <v>39.48528</v>
      </c>
      <c r="V764" s="3">
        <v>-118.76028</v>
      </c>
      <c r="Y764" s="12">
        <v>20.5</v>
      </c>
      <c r="AB764" s="8" t="s">
        <v>1063</v>
      </c>
    </row>
    <row r="765" spans="2:29" ht="12">
      <c r="B765" t="s">
        <v>2366</v>
      </c>
      <c r="F765" s="21" t="s">
        <v>2367</v>
      </c>
      <c r="G765" s="21" t="s">
        <v>2368</v>
      </c>
      <c r="H765" s="14">
        <v>566</v>
      </c>
      <c r="I765" s="40">
        <v>28</v>
      </c>
      <c r="J765" s="42">
        <v>422</v>
      </c>
      <c r="K765" s="1" t="s">
        <v>1087</v>
      </c>
      <c r="L765" s="4" t="s">
        <v>2369</v>
      </c>
      <c r="M765" s="4"/>
      <c r="N765" s="2" t="s">
        <v>2370</v>
      </c>
      <c r="O765" s="4" t="s">
        <v>2371</v>
      </c>
      <c r="P765" s="2" t="s">
        <v>1330</v>
      </c>
      <c r="Q765" s="24" t="s">
        <v>1073</v>
      </c>
      <c r="R765" s="24" t="s">
        <v>1311</v>
      </c>
      <c r="S765" s="22">
        <v>9</v>
      </c>
      <c r="T765"/>
      <c r="U765" s="3">
        <v>36.56167</v>
      </c>
      <c r="V765" s="3">
        <v>-115.6683</v>
      </c>
      <c r="Y765" s="12">
        <f>26.1</f>
        <v>26.1</v>
      </c>
      <c r="Z765" s="14" t="s">
        <v>1294</v>
      </c>
      <c r="AB765" s="8" t="s">
        <v>2372</v>
      </c>
      <c r="AC765" s="14">
        <v>58</v>
      </c>
    </row>
    <row r="766" spans="2:29" ht="12">
      <c r="B766" s="34" t="s">
        <v>1030</v>
      </c>
      <c r="F766" s="21" t="s">
        <v>1046</v>
      </c>
      <c r="G766" s="21" t="s">
        <v>1046</v>
      </c>
      <c r="H766" s="14" t="s">
        <v>1046</v>
      </c>
      <c r="I766" s="40" t="s">
        <v>1681</v>
      </c>
      <c r="J766" s="21" t="s">
        <v>1046</v>
      </c>
      <c r="K766" s="1" t="s">
        <v>1087</v>
      </c>
      <c r="L766" s="2" t="s">
        <v>1099</v>
      </c>
      <c r="N766" s="2" t="s">
        <v>2370</v>
      </c>
      <c r="O766" s="4" t="s">
        <v>2371</v>
      </c>
      <c r="P766" s="2" t="s">
        <v>1330</v>
      </c>
      <c r="Q766" s="23" t="s">
        <v>1073</v>
      </c>
      <c r="R766" s="23" t="s">
        <v>1311</v>
      </c>
      <c r="S766" s="22">
        <v>16</v>
      </c>
      <c r="U766" s="3">
        <v>36.56511</v>
      </c>
      <c r="V766" s="3">
        <v>-115.6685</v>
      </c>
      <c r="Y766" s="48">
        <v>-8888</v>
      </c>
      <c r="Z766" s="14" t="s">
        <v>1042</v>
      </c>
      <c r="AB766" s="44" t="s">
        <v>1071</v>
      </c>
      <c r="AC766" s="14">
        <v>73</v>
      </c>
    </row>
    <row r="767" spans="2:28" ht="12">
      <c r="B767" s="34" t="s">
        <v>1189</v>
      </c>
      <c r="F767" s="21" t="s">
        <v>1046</v>
      </c>
      <c r="G767" s="21" t="s">
        <v>2373</v>
      </c>
      <c r="H767" s="14" t="s">
        <v>1046</v>
      </c>
      <c r="I767" s="40">
        <v>213</v>
      </c>
      <c r="J767" s="42">
        <v>332</v>
      </c>
      <c r="K767" s="1" t="s">
        <v>1087</v>
      </c>
      <c r="L767" s="2" t="s">
        <v>2374</v>
      </c>
      <c r="N767" s="4" t="s">
        <v>2375</v>
      </c>
      <c r="O767" s="4" t="s">
        <v>2376</v>
      </c>
      <c r="P767" s="2" t="s">
        <v>1070</v>
      </c>
      <c r="Q767" s="24" t="s">
        <v>1201</v>
      </c>
      <c r="R767" s="24" t="s">
        <v>1318</v>
      </c>
      <c r="S767" s="25">
        <v>34</v>
      </c>
      <c r="T767"/>
      <c r="U767" s="3">
        <v>38.42097</v>
      </c>
      <c r="V767" s="3">
        <v>-117.2498</v>
      </c>
      <c r="Y767" s="49">
        <v>-8888</v>
      </c>
      <c r="AB767" s="8" t="s">
        <v>1313</v>
      </c>
    </row>
    <row r="768" spans="2:29" ht="12">
      <c r="B768" s="34" t="s">
        <v>1030</v>
      </c>
      <c r="F768" s="21" t="s">
        <v>2377</v>
      </c>
      <c r="G768" s="21" t="s">
        <v>2378</v>
      </c>
      <c r="H768" s="14">
        <v>568</v>
      </c>
      <c r="I768" s="40" t="s">
        <v>2379</v>
      </c>
      <c r="J768" s="42">
        <v>155</v>
      </c>
      <c r="K768" s="1" t="s">
        <v>1087</v>
      </c>
      <c r="L768" s="2" t="s">
        <v>2380</v>
      </c>
      <c r="N768" s="2" t="s">
        <v>2381</v>
      </c>
      <c r="O768" s="4" t="s">
        <v>2382</v>
      </c>
      <c r="P768" s="2" t="s">
        <v>1244</v>
      </c>
      <c r="Q768" s="23" t="s">
        <v>1777</v>
      </c>
      <c r="R768" s="23" t="s">
        <v>1246</v>
      </c>
      <c r="S768" s="22">
        <v>10</v>
      </c>
      <c r="T768" s="8" t="s">
        <v>1103</v>
      </c>
      <c r="U768" s="3">
        <v>40.92868</v>
      </c>
      <c r="V768" s="3">
        <v>-116.8949</v>
      </c>
      <c r="Y768" s="12">
        <f>31</f>
        <v>31</v>
      </c>
      <c r="Z768" s="14" t="s">
        <v>1042</v>
      </c>
      <c r="AB768" s="8" t="s">
        <v>1420</v>
      </c>
      <c r="AC768" s="14">
        <v>65</v>
      </c>
    </row>
    <row r="769" spans="2:28" ht="12">
      <c r="B769" t="s">
        <v>1044</v>
      </c>
      <c r="F769" s="21" t="s">
        <v>1046</v>
      </c>
      <c r="G769" s="21" t="s">
        <v>1046</v>
      </c>
      <c r="H769" s="14" t="s">
        <v>1046</v>
      </c>
      <c r="I769" s="40" t="s">
        <v>1046</v>
      </c>
      <c r="J769" s="42">
        <v>129</v>
      </c>
      <c r="K769" s="1" t="s">
        <v>1047</v>
      </c>
      <c r="L769" s="2" t="s">
        <v>2383</v>
      </c>
      <c r="N769" s="2" t="s">
        <v>2384</v>
      </c>
      <c r="O769" s="4" t="s">
        <v>2385</v>
      </c>
      <c r="P769" s="2" t="s">
        <v>1658</v>
      </c>
      <c r="Q769" s="24" t="s">
        <v>1608</v>
      </c>
      <c r="R769" s="24" t="s">
        <v>1669</v>
      </c>
      <c r="S769" s="25" t="s">
        <v>2159</v>
      </c>
      <c r="T769" s="8" t="s">
        <v>1197</v>
      </c>
      <c r="U769" s="3">
        <v>40.0853</v>
      </c>
      <c r="V769" s="3">
        <v>-117.6099</v>
      </c>
      <c r="Y769" s="12">
        <v>21</v>
      </c>
      <c r="AB769" s="8" t="s">
        <v>1063</v>
      </c>
    </row>
    <row r="770" spans="2:29" ht="12">
      <c r="B770" s="34" t="s">
        <v>2386</v>
      </c>
      <c r="F770" s="21" t="s">
        <v>1046</v>
      </c>
      <c r="G770" s="21" t="s">
        <v>1046</v>
      </c>
      <c r="H770" s="14" t="s">
        <v>1046</v>
      </c>
      <c r="I770" s="40">
        <v>48</v>
      </c>
      <c r="J770" s="42">
        <v>82</v>
      </c>
      <c r="K770" s="1" t="s">
        <v>1057</v>
      </c>
      <c r="L770" s="4" t="s">
        <v>2387</v>
      </c>
      <c r="M770" s="4"/>
      <c r="N770" s="2" t="s">
        <v>2388</v>
      </c>
      <c r="O770" s="4" t="s">
        <v>2389</v>
      </c>
      <c r="P770" s="2" t="s">
        <v>1732</v>
      </c>
      <c r="Q770" s="24" t="s">
        <v>1628</v>
      </c>
      <c r="R770" s="24" t="s">
        <v>1332</v>
      </c>
      <c r="S770" s="25" t="s">
        <v>1542</v>
      </c>
      <c r="T770" s="8" t="s">
        <v>1170</v>
      </c>
      <c r="U770" s="3">
        <v>41.96533</v>
      </c>
      <c r="V770" s="3">
        <v>-114.64183</v>
      </c>
      <c r="Y770" s="12">
        <f>37.8</f>
        <v>37.8</v>
      </c>
      <c r="Z770"/>
      <c r="AA770"/>
      <c r="AB770" s="8" t="s">
        <v>2058</v>
      </c>
      <c r="AC770"/>
    </row>
    <row r="771" spans="2:29" ht="12">
      <c r="B771" s="34" t="s">
        <v>2386</v>
      </c>
      <c r="F771" s="21" t="s">
        <v>1046</v>
      </c>
      <c r="G771" s="21" t="s">
        <v>1046</v>
      </c>
      <c r="H771" s="14" t="s">
        <v>1046</v>
      </c>
      <c r="I771" s="40" t="s">
        <v>1046</v>
      </c>
      <c r="J771" s="42">
        <v>84</v>
      </c>
      <c r="K771" s="1" t="s">
        <v>1057</v>
      </c>
      <c r="L771" s="2" t="s">
        <v>2390</v>
      </c>
      <c r="M771" s="2" t="s">
        <v>2391</v>
      </c>
      <c r="N771" s="2" t="s">
        <v>2388</v>
      </c>
      <c r="O771" s="4" t="s">
        <v>2389</v>
      </c>
      <c r="P771" s="2" t="s">
        <v>1732</v>
      </c>
      <c r="Q771" s="24" t="s">
        <v>1628</v>
      </c>
      <c r="R771" s="24" t="s">
        <v>1332</v>
      </c>
      <c r="S771" s="25" t="s">
        <v>2022</v>
      </c>
      <c r="T771" s="8" t="s">
        <v>2392</v>
      </c>
      <c r="U771" s="3">
        <v>41.95472</v>
      </c>
      <c r="V771" s="3">
        <v>-114.58556</v>
      </c>
      <c r="Y771" s="12">
        <v>43.5</v>
      </c>
      <c r="Z771"/>
      <c r="AA771"/>
      <c r="AB771" s="8" t="s">
        <v>1063</v>
      </c>
      <c r="AC771"/>
    </row>
    <row r="772" spans="2:29" ht="12">
      <c r="B772" t="s">
        <v>1044</v>
      </c>
      <c r="C772" t="s">
        <v>2393</v>
      </c>
      <c r="F772" s="21">
        <v>74728</v>
      </c>
      <c r="G772" s="21" t="s">
        <v>2394</v>
      </c>
      <c r="H772" s="14" t="s">
        <v>1046</v>
      </c>
      <c r="I772" s="40">
        <v>47</v>
      </c>
      <c r="J772" s="42">
        <v>85</v>
      </c>
      <c r="K772" s="1" t="s">
        <v>1087</v>
      </c>
      <c r="L772" s="4" t="s">
        <v>2395</v>
      </c>
      <c r="M772" s="4"/>
      <c r="N772" s="2" t="s">
        <v>2388</v>
      </c>
      <c r="O772" s="4" t="s">
        <v>2396</v>
      </c>
      <c r="P772" s="2" t="s">
        <v>1732</v>
      </c>
      <c r="Q772" s="24" t="s">
        <v>1628</v>
      </c>
      <c r="R772" s="24" t="s">
        <v>1332</v>
      </c>
      <c r="S772" s="25" t="s">
        <v>1405</v>
      </c>
      <c r="T772" s="8" t="s">
        <v>2397</v>
      </c>
      <c r="U772" s="3">
        <v>41.97167</v>
      </c>
      <c r="V772" s="3">
        <v>-114.57833</v>
      </c>
      <c r="Y772" s="12">
        <f>35</f>
        <v>35</v>
      </c>
      <c r="Z772" s="18" t="s">
        <v>2398</v>
      </c>
      <c r="AA772" s="14" t="s">
        <v>1054</v>
      </c>
      <c r="AB772" s="8" t="s">
        <v>1420</v>
      </c>
      <c r="AC772" s="14">
        <v>89</v>
      </c>
    </row>
    <row r="773" spans="2:29" ht="12">
      <c r="B773" s="34" t="s">
        <v>1030</v>
      </c>
      <c r="F773" s="21" t="s">
        <v>1046</v>
      </c>
      <c r="G773" s="21" t="s">
        <v>1046</v>
      </c>
      <c r="H773" s="14">
        <v>356</v>
      </c>
      <c r="I773" s="40" t="s">
        <v>2399</v>
      </c>
      <c r="J773" s="42" t="s">
        <v>1046</v>
      </c>
      <c r="K773" s="1" t="s">
        <v>1087</v>
      </c>
      <c r="L773" s="2" t="s">
        <v>1366</v>
      </c>
      <c r="N773" s="2" t="s">
        <v>2388</v>
      </c>
      <c r="O773" s="4" t="s">
        <v>2396</v>
      </c>
      <c r="P773" s="2" t="s">
        <v>1732</v>
      </c>
      <c r="Q773" s="23" t="s">
        <v>1628</v>
      </c>
      <c r="R773" s="23" t="s">
        <v>1332</v>
      </c>
      <c r="S773" s="22">
        <v>11</v>
      </c>
      <c r="U773" s="3">
        <v>41.97168</v>
      </c>
      <c r="V773" s="3">
        <v>-114.5735</v>
      </c>
      <c r="Y773" s="48">
        <v>-8888</v>
      </c>
      <c r="Z773" s="14" t="s">
        <v>1836</v>
      </c>
      <c r="AB773" s="44" t="s">
        <v>1071</v>
      </c>
      <c r="AC773" s="14">
        <v>89</v>
      </c>
    </row>
    <row r="774" spans="2:29" ht="12">
      <c r="B774" s="34" t="s">
        <v>1030</v>
      </c>
      <c r="F774" s="21" t="s">
        <v>1046</v>
      </c>
      <c r="G774" s="21" t="s">
        <v>1046</v>
      </c>
      <c r="H774" s="14">
        <v>357</v>
      </c>
      <c r="I774" s="40" t="s">
        <v>2399</v>
      </c>
      <c r="J774" s="21" t="s">
        <v>1046</v>
      </c>
      <c r="K774" s="1" t="s">
        <v>1087</v>
      </c>
      <c r="L774" s="2" t="s">
        <v>1366</v>
      </c>
      <c r="N774" s="2" t="s">
        <v>2388</v>
      </c>
      <c r="O774" s="4" t="s">
        <v>2396</v>
      </c>
      <c r="P774" s="2" t="s">
        <v>1732</v>
      </c>
      <c r="Q774" s="23" t="s">
        <v>1628</v>
      </c>
      <c r="R774" s="23" t="s">
        <v>1332</v>
      </c>
      <c r="S774" s="22">
        <v>11</v>
      </c>
      <c r="U774" s="3">
        <v>41.97062</v>
      </c>
      <c r="V774" s="3">
        <v>-114.5742</v>
      </c>
      <c r="Y774" s="49">
        <v>-8888</v>
      </c>
      <c r="Z774" s="18" t="s">
        <v>2400</v>
      </c>
      <c r="AB774" s="44" t="s">
        <v>1071</v>
      </c>
      <c r="AC774" s="14">
        <v>89</v>
      </c>
    </row>
    <row r="775" spans="2:29" ht="12">
      <c r="B775" s="34" t="s">
        <v>2386</v>
      </c>
      <c r="F775" s="21" t="s">
        <v>1046</v>
      </c>
      <c r="G775" s="21" t="s">
        <v>1046</v>
      </c>
      <c r="H775" s="14" t="s">
        <v>1046</v>
      </c>
      <c r="I775" s="40" t="s">
        <v>1046</v>
      </c>
      <c r="J775" s="42">
        <v>83</v>
      </c>
      <c r="K775" s="1" t="s">
        <v>1047</v>
      </c>
      <c r="L775" s="2" t="s">
        <v>2401</v>
      </c>
      <c r="M775" s="2" t="s">
        <v>2391</v>
      </c>
      <c r="N775" s="2" t="s">
        <v>2388</v>
      </c>
      <c r="O775" s="4" t="s">
        <v>2389</v>
      </c>
      <c r="P775" s="2" t="s">
        <v>1732</v>
      </c>
      <c r="Q775" s="24" t="s">
        <v>1628</v>
      </c>
      <c r="R775" s="24" t="s">
        <v>1332</v>
      </c>
      <c r="S775" s="25" t="s">
        <v>2088</v>
      </c>
      <c r="T775" s="8" t="s">
        <v>2402</v>
      </c>
      <c r="U775" s="3">
        <v>41.95861</v>
      </c>
      <c r="V775" s="3">
        <v>-114.63444</v>
      </c>
      <c r="Y775" s="12">
        <v>36</v>
      </c>
      <c r="Z775"/>
      <c r="AA775"/>
      <c r="AB775" s="8" t="s">
        <v>1063</v>
      </c>
      <c r="AC775"/>
    </row>
    <row r="776" spans="2:28" ht="12">
      <c r="B776" s="34" t="s">
        <v>1189</v>
      </c>
      <c r="F776" s="21" t="s">
        <v>1046</v>
      </c>
      <c r="G776" s="21" t="s">
        <v>1046</v>
      </c>
      <c r="H776" s="14" t="s">
        <v>1046</v>
      </c>
      <c r="I776" s="40" t="s">
        <v>1046</v>
      </c>
      <c r="J776" s="42">
        <v>40</v>
      </c>
      <c r="K776" s="1" t="s">
        <v>1047</v>
      </c>
      <c r="L776" s="2" t="s">
        <v>2403</v>
      </c>
      <c r="N776" s="2" t="s">
        <v>2404</v>
      </c>
      <c r="O776" s="4" t="s">
        <v>2403</v>
      </c>
      <c r="P776" s="2" t="s">
        <v>1344</v>
      </c>
      <c r="Q776" s="24" t="s">
        <v>1508</v>
      </c>
      <c r="R776" s="24" t="s">
        <v>1750</v>
      </c>
      <c r="S776" s="25" t="s">
        <v>1074</v>
      </c>
      <c r="T776" s="8" t="s">
        <v>2405</v>
      </c>
      <c r="U776" s="3">
        <v>41.26139</v>
      </c>
      <c r="V776" s="3">
        <v>-118.08583</v>
      </c>
      <c r="Y776" s="12">
        <v>19.5</v>
      </c>
      <c r="Z776"/>
      <c r="AA776"/>
      <c r="AB776" s="8" t="s">
        <v>1063</v>
      </c>
    </row>
    <row r="777" spans="2:29" ht="12">
      <c r="B777" t="s">
        <v>1044</v>
      </c>
      <c r="F777" s="21">
        <v>74335</v>
      </c>
      <c r="G777" s="21">
        <v>70757</v>
      </c>
      <c r="H777" s="14" t="s">
        <v>1046</v>
      </c>
      <c r="I777" s="40">
        <v>156</v>
      </c>
      <c r="J777" s="42">
        <v>259</v>
      </c>
      <c r="K777" s="1" t="s">
        <v>1057</v>
      </c>
      <c r="L777" s="2" t="s">
        <v>2406</v>
      </c>
      <c r="N777" s="2" t="s">
        <v>2407</v>
      </c>
      <c r="O777" s="4" t="s">
        <v>2408</v>
      </c>
      <c r="P777" s="2" t="s">
        <v>1244</v>
      </c>
      <c r="Q777" s="24" t="s">
        <v>1760</v>
      </c>
      <c r="R777" s="24" t="s">
        <v>1692</v>
      </c>
      <c r="S777" s="25" t="s">
        <v>1081</v>
      </c>
      <c r="T777" s="8" t="s">
        <v>1224</v>
      </c>
      <c r="U777" s="3">
        <v>39.92</v>
      </c>
      <c r="V777" s="3">
        <v>-117.125</v>
      </c>
      <c r="Y777" s="12">
        <f>38.9</f>
        <v>38.9</v>
      </c>
      <c r="Z777" s="14" t="s">
        <v>1479</v>
      </c>
      <c r="AA777" s="14" t="s">
        <v>1054</v>
      </c>
      <c r="AB777" s="8" t="s">
        <v>2409</v>
      </c>
      <c r="AC777" s="14">
        <v>69</v>
      </c>
    </row>
    <row r="778" spans="2:29" ht="12">
      <c r="B778" s="34" t="s">
        <v>1030</v>
      </c>
      <c r="F778" s="21" t="s">
        <v>2410</v>
      </c>
      <c r="G778" s="21" t="s">
        <v>2411</v>
      </c>
      <c r="H778" s="14">
        <v>702</v>
      </c>
      <c r="I778" s="40" t="s">
        <v>2412</v>
      </c>
      <c r="J778" s="42">
        <v>127</v>
      </c>
      <c r="K778" s="1" t="s">
        <v>1087</v>
      </c>
      <c r="L778" s="2" t="s">
        <v>1099</v>
      </c>
      <c r="N778" s="2" t="s">
        <v>2413</v>
      </c>
      <c r="O778" s="4" t="s">
        <v>2414</v>
      </c>
      <c r="P778" s="2" t="s">
        <v>1658</v>
      </c>
      <c r="Q778" s="23" t="s">
        <v>1432</v>
      </c>
      <c r="R778" s="23" t="s">
        <v>1445</v>
      </c>
      <c r="S778" s="22">
        <v>28</v>
      </c>
      <c r="T778" s="8" t="s">
        <v>1224</v>
      </c>
      <c r="U778" s="3">
        <v>40.17808</v>
      </c>
      <c r="V778" s="3">
        <v>-117.4899</v>
      </c>
      <c r="Y778" s="12">
        <f>29</f>
        <v>29</v>
      </c>
      <c r="Z778" s="14" t="s">
        <v>1042</v>
      </c>
      <c r="AB778" s="8" t="s">
        <v>1220</v>
      </c>
      <c r="AC778" s="14">
        <v>90</v>
      </c>
    </row>
    <row r="779" spans="2:29" ht="12">
      <c r="B779" s="34" t="s">
        <v>1030</v>
      </c>
      <c r="F779" s="21">
        <v>74762</v>
      </c>
      <c r="G779" s="21" t="s">
        <v>1046</v>
      </c>
      <c r="H779" s="14">
        <v>565</v>
      </c>
      <c r="I779" s="40" t="s">
        <v>2415</v>
      </c>
      <c r="J779" s="42" t="s">
        <v>1046</v>
      </c>
      <c r="K779" s="1" t="s">
        <v>1087</v>
      </c>
      <c r="L779" s="2" t="s">
        <v>1321</v>
      </c>
      <c r="N779" s="2" t="s">
        <v>2416</v>
      </c>
      <c r="O779" s="4" t="s">
        <v>2417</v>
      </c>
      <c r="P779" s="2" t="s">
        <v>1732</v>
      </c>
      <c r="Q779" s="23" t="s">
        <v>1345</v>
      </c>
      <c r="R779" s="23" t="s">
        <v>2418</v>
      </c>
      <c r="S779" s="22">
        <v>28</v>
      </c>
      <c r="U779" s="3">
        <v>40.96678</v>
      </c>
      <c r="V779" s="3">
        <v>-114.5152</v>
      </c>
      <c r="Y779" s="11">
        <v>22.7</v>
      </c>
      <c r="Z779" s="4" t="s">
        <v>1326</v>
      </c>
      <c r="AA779" s="14" t="s">
        <v>1106</v>
      </c>
      <c r="AB779" s="44" t="s">
        <v>1071</v>
      </c>
      <c r="AC779" s="14">
        <v>68</v>
      </c>
    </row>
    <row r="780" spans="2:28" ht="12">
      <c r="B780" t="s">
        <v>1044</v>
      </c>
      <c r="F780" s="21" t="s">
        <v>1046</v>
      </c>
      <c r="G780" s="21" t="s">
        <v>1046</v>
      </c>
      <c r="H780" s="14" t="s">
        <v>1046</v>
      </c>
      <c r="I780" s="40" t="s">
        <v>1046</v>
      </c>
      <c r="J780" s="42">
        <v>438</v>
      </c>
      <c r="K780" s="1" t="s">
        <v>1087</v>
      </c>
      <c r="L780" s="2" t="s">
        <v>2419</v>
      </c>
      <c r="N780" s="2" t="s">
        <v>2420</v>
      </c>
      <c r="O780" s="4" t="s">
        <v>2421</v>
      </c>
      <c r="P780" s="2" t="s">
        <v>1330</v>
      </c>
      <c r="Q780" s="24" t="s">
        <v>1051</v>
      </c>
      <c r="R780" s="24" t="s">
        <v>1960</v>
      </c>
      <c r="S780" s="25" t="s">
        <v>1558</v>
      </c>
      <c r="T780" s="8" t="s">
        <v>2422</v>
      </c>
      <c r="U780" s="3">
        <v>36.63694</v>
      </c>
      <c r="V780" s="3">
        <v>-114.2475</v>
      </c>
      <c r="Y780" s="12">
        <v>26</v>
      </c>
      <c r="AB780" s="8" t="s">
        <v>1063</v>
      </c>
    </row>
    <row r="781" spans="2:28" ht="12">
      <c r="B781" t="s">
        <v>1044</v>
      </c>
      <c r="F781" s="21" t="s">
        <v>1046</v>
      </c>
      <c r="G781" s="21" t="s">
        <v>1046</v>
      </c>
      <c r="H781" s="14" t="s">
        <v>1046</v>
      </c>
      <c r="I781" s="40" t="s">
        <v>1046</v>
      </c>
      <c r="J781" s="42">
        <v>238</v>
      </c>
      <c r="K781" s="1" t="s">
        <v>1047</v>
      </c>
      <c r="L781" s="2" t="s">
        <v>2423</v>
      </c>
      <c r="N781" s="2" t="s">
        <v>2424</v>
      </c>
      <c r="O781" s="4" t="s">
        <v>1561</v>
      </c>
      <c r="P781" s="2" t="s">
        <v>1399</v>
      </c>
      <c r="Q781" s="24" t="s">
        <v>1557</v>
      </c>
      <c r="R781" s="24" t="s">
        <v>1209</v>
      </c>
      <c r="S781" s="25" t="s">
        <v>2425</v>
      </c>
      <c r="T781" s="8" t="s">
        <v>2426</v>
      </c>
      <c r="U781" s="3">
        <v>39.635</v>
      </c>
      <c r="V781" s="3">
        <v>-118.78889</v>
      </c>
      <c r="Y781" s="12">
        <v>36</v>
      </c>
      <c r="AB781" s="8" t="s">
        <v>1063</v>
      </c>
    </row>
    <row r="782" spans="2:29" ht="12">
      <c r="B782" t="s">
        <v>2427</v>
      </c>
      <c r="F782" s="21" t="s">
        <v>1046</v>
      </c>
      <c r="G782" s="21">
        <v>71713</v>
      </c>
      <c r="H782" s="14" t="s">
        <v>1046</v>
      </c>
      <c r="I782" s="40">
        <v>290</v>
      </c>
      <c r="J782" s="42">
        <v>295</v>
      </c>
      <c r="K782" s="1" t="s">
        <v>1087</v>
      </c>
      <c r="L782" s="2" t="s">
        <v>2428</v>
      </c>
      <c r="N782" s="2" t="s">
        <v>2429</v>
      </c>
      <c r="O782" s="4" t="s">
        <v>2430</v>
      </c>
      <c r="P782" s="2" t="s">
        <v>1323</v>
      </c>
      <c r="Q782" s="24" t="s">
        <v>1548</v>
      </c>
      <c r="R782" s="24" t="s">
        <v>1325</v>
      </c>
      <c r="S782" s="22">
        <v>17</v>
      </c>
      <c r="T782"/>
      <c r="U782" s="3">
        <v>39.6891</v>
      </c>
      <c r="V782" s="3">
        <v>-114.0809</v>
      </c>
      <c r="Y782" s="49">
        <v>-8888</v>
      </c>
      <c r="Z782" s="18" t="s">
        <v>2431</v>
      </c>
      <c r="AA782" s="14" t="s">
        <v>1106</v>
      </c>
      <c r="AB782" s="8" t="s">
        <v>1313</v>
      </c>
      <c r="AC782" s="14">
        <v>86</v>
      </c>
    </row>
    <row r="783" spans="2:29" ht="12.75">
      <c r="B783" t="s">
        <v>2432</v>
      </c>
      <c r="F783" s="21" t="s">
        <v>1046</v>
      </c>
      <c r="G783" s="21" t="s">
        <v>1046</v>
      </c>
      <c r="H783" s="14" t="s">
        <v>1046</v>
      </c>
      <c r="I783" s="40">
        <v>238</v>
      </c>
      <c r="J783" s="42">
        <v>130</v>
      </c>
      <c r="K783" s="1" t="s">
        <v>1034</v>
      </c>
      <c r="L783" s="2" t="s">
        <v>2433</v>
      </c>
      <c r="N783" s="2" t="s">
        <v>2434</v>
      </c>
      <c r="O783" s="28" t="s">
        <v>2433</v>
      </c>
      <c r="P783" s="2" t="s">
        <v>1658</v>
      </c>
      <c r="Q783" s="24" t="s">
        <v>1194</v>
      </c>
      <c r="R783" s="24" t="s">
        <v>1761</v>
      </c>
      <c r="S783" s="25">
        <v>1</v>
      </c>
      <c r="T783" s="8" t="s">
        <v>1482</v>
      </c>
      <c r="U783" s="3">
        <v>40.40833</v>
      </c>
      <c r="V783" s="3">
        <v>-117.885</v>
      </c>
      <c r="Y783" s="12">
        <f>95.6</f>
        <v>95.6</v>
      </c>
      <c r="Z783" s="28" t="s">
        <v>2049</v>
      </c>
      <c r="AA783" s="28"/>
      <c r="AB783" s="8" t="s">
        <v>2186</v>
      </c>
      <c r="AC783" s="15">
        <v>90</v>
      </c>
    </row>
    <row r="784" spans="2:29" ht="12">
      <c r="B784" s="34" t="s">
        <v>1030</v>
      </c>
      <c r="F784" s="21" t="s">
        <v>2435</v>
      </c>
      <c r="G784" s="21" t="s">
        <v>2436</v>
      </c>
      <c r="H784" s="14">
        <v>575</v>
      </c>
      <c r="I784" s="40" t="s">
        <v>2437</v>
      </c>
      <c r="J784" s="42">
        <v>131</v>
      </c>
      <c r="K784" s="1" t="s">
        <v>1034</v>
      </c>
      <c r="L784" s="2" t="s">
        <v>2438</v>
      </c>
      <c r="N784" s="2" t="s">
        <v>2434</v>
      </c>
      <c r="O784" s="4" t="s">
        <v>2433</v>
      </c>
      <c r="P784" s="2" t="s">
        <v>1658</v>
      </c>
      <c r="Q784" s="23" t="s">
        <v>1194</v>
      </c>
      <c r="R784" s="23" t="s">
        <v>1761</v>
      </c>
      <c r="S784" s="22">
        <v>1</v>
      </c>
      <c r="U784" s="3">
        <v>40.40689</v>
      </c>
      <c r="V784" s="3">
        <v>-117.8833</v>
      </c>
      <c r="Y784" s="11">
        <v>70.6</v>
      </c>
      <c r="Z784" s="14" t="s">
        <v>1300</v>
      </c>
      <c r="AB784" s="8" t="s">
        <v>2186</v>
      </c>
      <c r="AC784" s="14">
        <v>90</v>
      </c>
    </row>
    <row r="785" spans="2:29" ht="12">
      <c r="B785" s="34" t="s">
        <v>1030</v>
      </c>
      <c r="F785" s="42" t="s">
        <v>1046</v>
      </c>
      <c r="G785" s="42" t="s">
        <v>1046</v>
      </c>
      <c r="H785" s="14">
        <v>583</v>
      </c>
      <c r="I785" s="40" t="s">
        <v>1603</v>
      </c>
      <c r="J785" s="42" t="s">
        <v>1046</v>
      </c>
      <c r="K785" s="1" t="s">
        <v>1057</v>
      </c>
      <c r="L785" s="2" t="s">
        <v>1058</v>
      </c>
      <c r="N785" s="2" t="s">
        <v>2439</v>
      </c>
      <c r="O785" s="4" t="s">
        <v>2442</v>
      </c>
      <c r="P785" s="2" t="s">
        <v>1330</v>
      </c>
      <c r="Q785" s="23" t="s">
        <v>1425</v>
      </c>
      <c r="R785" s="23" t="s">
        <v>1186</v>
      </c>
      <c r="S785" s="22">
        <v>21</v>
      </c>
      <c r="U785" s="3">
        <v>36.02502</v>
      </c>
      <c r="V785" s="3">
        <v>-115.1687</v>
      </c>
      <c r="Y785" s="11">
        <v>41.1</v>
      </c>
      <c r="Z785" s="14" t="s">
        <v>1042</v>
      </c>
      <c r="AA785" s="14" t="s">
        <v>1106</v>
      </c>
      <c r="AB785" s="44" t="s">
        <v>1071</v>
      </c>
      <c r="AC785" s="14">
        <v>84</v>
      </c>
    </row>
    <row r="786" spans="2:29" ht="12">
      <c r="B786" t="s">
        <v>1044</v>
      </c>
      <c r="F786" s="21" t="s">
        <v>2443</v>
      </c>
      <c r="G786" s="21" t="s">
        <v>2444</v>
      </c>
      <c r="H786" s="14" t="s">
        <v>1046</v>
      </c>
      <c r="I786" s="40">
        <v>33</v>
      </c>
      <c r="J786" s="42">
        <v>428</v>
      </c>
      <c r="K786" s="1" t="s">
        <v>1087</v>
      </c>
      <c r="L786" s="4" t="s">
        <v>2445</v>
      </c>
      <c r="M786" s="4"/>
      <c r="N786" s="2" t="s">
        <v>2439</v>
      </c>
      <c r="O786" s="4" t="s">
        <v>2446</v>
      </c>
      <c r="P786" s="2" t="s">
        <v>1330</v>
      </c>
      <c r="Q786" s="24" t="s">
        <v>2447</v>
      </c>
      <c r="R786" s="24" t="s">
        <v>1186</v>
      </c>
      <c r="S786" s="25">
        <v>31</v>
      </c>
      <c r="T786"/>
      <c r="U786" s="3">
        <v>36.1645</v>
      </c>
      <c r="V786" s="3">
        <v>-115.1899</v>
      </c>
      <c r="Y786" s="12">
        <v>26.1</v>
      </c>
      <c r="Z786"/>
      <c r="AB786" s="8" t="s">
        <v>2448</v>
      </c>
      <c r="AC786" s="14">
        <v>83</v>
      </c>
    </row>
    <row r="787" spans="2:28" ht="12">
      <c r="B787" s="14" t="s">
        <v>2450</v>
      </c>
      <c r="F787" s="21" t="s">
        <v>1046</v>
      </c>
      <c r="G787" s="21" t="s">
        <v>1046</v>
      </c>
      <c r="H787" s="14" t="s">
        <v>1046</v>
      </c>
      <c r="I787" s="40">
        <v>33</v>
      </c>
      <c r="J787" s="42">
        <v>427</v>
      </c>
      <c r="K787" s="1" t="s">
        <v>1047</v>
      </c>
      <c r="L787" s="4" t="s">
        <v>2451</v>
      </c>
      <c r="M787" s="4"/>
      <c r="N787" s="2" t="s">
        <v>2439</v>
      </c>
      <c r="O787" s="4" t="s">
        <v>2452</v>
      </c>
      <c r="P787" s="2" t="s">
        <v>1330</v>
      </c>
      <c r="Q787" s="24" t="s">
        <v>2447</v>
      </c>
      <c r="R787" s="24" t="s">
        <v>1465</v>
      </c>
      <c r="S787" s="22">
        <v>4</v>
      </c>
      <c r="T787"/>
      <c r="U787" s="3">
        <v>36.23611</v>
      </c>
      <c r="V787" s="3">
        <v>-115.05306</v>
      </c>
      <c r="Y787" s="12">
        <v>28</v>
      </c>
      <c r="AB787" s="8" t="s">
        <v>1063</v>
      </c>
    </row>
    <row r="788" spans="2:28" ht="12">
      <c r="B788" t="s">
        <v>1044</v>
      </c>
      <c r="C788" t="s">
        <v>2453</v>
      </c>
      <c r="F788" s="21" t="s">
        <v>1046</v>
      </c>
      <c r="G788" s="21" t="s">
        <v>1046</v>
      </c>
      <c r="H788" s="14" t="s">
        <v>1046</v>
      </c>
      <c r="I788" s="40">
        <v>33</v>
      </c>
      <c r="J788" s="42">
        <v>430</v>
      </c>
      <c r="K788" s="1" t="s">
        <v>1047</v>
      </c>
      <c r="L788" s="4" t="s">
        <v>2454</v>
      </c>
      <c r="M788" s="4"/>
      <c r="N788" s="2" t="s">
        <v>2439</v>
      </c>
      <c r="O788" s="4" t="s">
        <v>2455</v>
      </c>
      <c r="P788" s="2" t="s">
        <v>1330</v>
      </c>
      <c r="Q788" s="24" t="s">
        <v>1425</v>
      </c>
      <c r="R788" s="24" t="s">
        <v>1186</v>
      </c>
      <c r="S788" s="25" t="s">
        <v>1395</v>
      </c>
      <c r="T788" s="8" t="s">
        <v>1123</v>
      </c>
      <c r="U788" s="3">
        <v>36.06</v>
      </c>
      <c r="V788" s="3">
        <v>-115.14833</v>
      </c>
      <c r="Y788" s="12">
        <f>33.3</f>
        <v>33.3</v>
      </c>
      <c r="AB788" s="8" t="s">
        <v>2456</v>
      </c>
    </row>
    <row r="789" spans="2:29" ht="12">
      <c r="B789" t="s">
        <v>1044</v>
      </c>
      <c r="F789" s="21" t="s">
        <v>2457</v>
      </c>
      <c r="G789" s="21" t="s">
        <v>2458</v>
      </c>
      <c r="H789" s="14" t="s">
        <v>1046</v>
      </c>
      <c r="I789" s="40">
        <v>33</v>
      </c>
      <c r="J789" s="42">
        <v>429</v>
      </c>
      <c r="K789" s="1" t="s">
        <v>1047</v>
      </c>
      <c r="L789" s="4" t="s">
        <v>2459</v>
      </c>
      <c r="M789" s="4"/>
      <c r="N789" s="2" t="s">
        <v>2439</v>
      </c>
      <c r="O789" s="4" t="s">
        <v>2455</v>
      </c>
      <c r="P789" s="2" t="s">
        <v>1330</v>
      </c>
      <c r="Q789" s="24" t="s">
        <v>1425</v>
      </c>
      <c r="R789" s="24" t="s">
        <v>1186</v>
      </c>
      <c r="S789" s="25" t="s">
        <v>1393</v>
      </c>
      <c r="T789" s="8" t="s">
        <v>1409</v>
      </c>
      <c r="U789" s="3">
        <v>36.06333</v>
      </c>
      <c r="V789" s="3">
        <v>-115.14583</v>
      </c>
      <c r="Y789" s="12">
        <f>29</f>
        <v>29</v>
      </c>
      <c r="Z789" s="18" t="s">
        <v>1492</v>
      </c>
      <c r="AA789" s="14" t="s">
        <v>1054</v>
      </c>
      <c r="AB789" s="8" t="s">
        <v>2456</v>
      </c>
      <c r="AC789" s="14">
        <v>84</v>
      </c>
    </row>
    <row r="790" spans="2:29" ht="12">
      <c r="B790" t="s">
        <v>1044</v>
      </c>
      <c r="F790" s="21">
        <v>74796</v>
      </c>
      <c r="G790" s="21" t="s">
        <v>2460</v>
      </c>
      <c r="H790" s="14" t="s">
        <v>1046</v>
      </c>
      <c r="I790" s="40">
        <v>33</v>
      </c>
      <c r="J790" s="42">
        <v>431</v>
      </c>
      <c r="K790" s="1" t="s">
        <v>1047</v>
      </c>
      <c r="L790" s="2" t="s">
        <v>2461</v>
      </c>
      <c r="N790" s="2" t="s">
        <v>2439</v>
      </c>
      <c r="O790" s="4" t="s">
        <v>2462</v>
      </c>
      <c r="P790" s="2" t="s">
        <v>1330</v>
      </c>
      <c r="Q790" s="24" t="s">
        <v>1425</v>
      </c>
      <c r="R790" s="24" t="s">
        <v>1465</v>
      </c>
      <c r="S790" s="25" t="s">
        <v>2425</v>
      </c>
      <c r="T790" s="8" t="s">
        <v>2463</v>
      </c>
      <c r="U790" s="3">
        <v>36.06083</v>
      </c>
      <c r="V790" s="3">
        <v>-115.00433</v>
      </c>
      <c r="Y790" s="12">
        <f>32.8</f>
        <v>32.8</v>
      </c>
      <c r="Z790" s="18" t="s">
        <v>1492</v>
      </c>
      <c r="AA790" s="14" t="s">
        <v>1054</v>
      </c>
      <c r="AB790" s="8" t="s">
        <v>2456</v>
      </c>
      <c r="AC790" s="14">
        <v>84</v>
      </c>
    </row>
    <row r="791" spans="2:29" ht="12">
      <c r="B791" s="34" t="s">
        <v>1030</v>
      </c>
      <c r="F791" s="42" t="s">
        <v>1046</v>
      </c>
      <c r="G791" s="42" t="s">
        <v>1046</v>
      </c>
      <c r="H791" s="14">
        <v>16</v>
      </c>
      <c r="I791" s="40" t="s">
        <v>1603</v>
      </c>
      <c r="J791" s="42" t="s">
        <v>1046</v>
      </c>
      <c r="K791" s="1" t="s">
        <v>1047</v>
      </c>
      <c r="L791" s="2" t="s">
        <v>1058</v>
      </c>
      <c r="N791" s="4" t="s">
        <v>2439</v>
      </c>
      <c r="O791" s="4" t="s">
        <v>1997</v>
      </c>
      <c r="P791" s="2" t="s">
        <v>1330</v>
      </c>
      <c r="Q791" s="23" t="s">
        <v>2440</v>
      </c>
      <c r="R791" s="23" t="s">
        <v>1465</v>
      </c>
      <c r="S791" s="22">
        <v>36</v>
      </c>
      <c r="U791" s="3">
        <v>36.25295</v>
      </c>
      <c r="V791" s="3">
        <v>-114.9967</v>
      </c>
      <c r="Y791" s="48">
        <v>-8888</v>
      </c>
      <c r="Z791" s="14" t="s">
        <v>1042</v>
      </c>
      <c r="AB791" s="44" t="s">
        <v>1071</v>
      </c>
      <c r="AC791" s="14">
        <v>90</v>
      </c>
    </row>
    <row r="792" spans="2:29" ht="12">
      <c r="B792" s="34" t="s">
        <v>1030</v>
      </c>
      <c r="F792" s="42" t="s">
        <v>1046</v>
      </c>
      <c r="G792" s="42" t="s">
        <v>1046</v>
      </c>
      <c r="H792" s="14">
        <v>18</v>
      </c>
      <c r="I792" s="40" t="s">
        <v>1603</v>
      </c>
      <c r="J792" s="42" t="s">
        <v>1046</v>
      </c>
      <c r="K792" s="1" t="s">
        <v>1047</v>
      </c>
      <c r="L792" s="2" t="s">
        <v>1058</v>
      </c>
      <c r="N792" s="2" t="s">
        <v>2439</v>
      </c>
      <c r="O792" s="4" t="s">
        <v>2441</v>
      </c>
      <c r="P792" s="2" t="s">
        <v>1330</v>
      </c>
      <c r="Q792" s="23" t="s">
        <v>2440</v>
      </c>
      <c r="R792" s="23" t="s">
        <v>1465</v>
      </c>
      <c r="S792" s="22">
        <v>36</v>
      </c>
      <c r="U792" s="3">
        <v>36.24764</v>
      </c>
      <c r="V792" s="3">
        <v>-114.9965</v>
      </c>
      <c r="Y792" s="48">
        <v>-8888</v>
      </c>
      <c r="Z792" s="14" t="s">
        <v>1042</v>
      </c>
      <c r="AB792" s="44" t="s">
        <v>1071</v>
      </c>
      <c r="AC792" s="14">
        <v>83</v>
      </c>
    </row>
    <row r="793" spans="2:29" ht="12">
      <c r="B793" s="34" t="s">
        <v>1030</v>
      </c>
      <c r="F793" s="42" t="s">
        <v>1046</v>
      </c>
      <c r="G793" s="42" t="s">
        <v>1046</v>
      </c>
      <c r="H793" s="14">
        <v>579</v>
      </c>
      <c r="I793" s="40" t="s">
        <v>1603</v>
      </c>
      <c r="J793" s="42" t="s">
        <v>1046</v>
      </c>
      <c r="K793" s="1" t="s">
        <v>1047</v>
      </c>
      <c r="L793" s="2" t="s">
        <v>1058</v>
      </c>
      <c r="N793" s="2" t="s">
        <v>2439</v>
      </c>
      <c r="O793" s="4" t="s">
        <v>2442</v>
      </c>
      <c r="P793" s="2" t="s">
        <v>1330</v>
      </c>
      <c r="Q793" s="23" t="s">
        <v>2440</v>
      </c>
      <c r="R793" s="23" t="s">
        <v>1465</v>
      </c>
      <c r="S793" s="22">
        <v>36</v>
      </c>
      <c r="U793" s="3">
        <v>36.24441</v>
      </c>
      <c r="V793" s="3">
        <v>-115.0054</v>
      </c>
      <c r="Y793" s="48">
        <v>-8888</v>
      </c>
      <c r="Z793" s="14" t="s">
        <v>1042</v>
      </c>
      <c r="AB793" s="44" t="s">
        <v>1071</v>
      </c>
      <c r="AC793" s="14">
        <v>89</v>
      </c>
    </row>
    <row r="794" spans="2:29" ht="12">
      <c r="B794" s="34" t="s">
        <v>1030</v>
      </c>
      <c r="F794" s="21">
        <v>74507</v>
      </c>
      <c r="G794" s="21" t="s">
        <v>1046</v>
      </c>
      <c r="H794" s="14">
        <v>580</v>
      </c>
      <c r="I794" s="40" t="s">
        <v>1603</v>
      </c>
      <c r="J794" s="42" t="s">
        <v>1046</v>
      </c>
      <c r="K794" s="1" t="s">
        <v>1047</v>
      </c>
      <c r="L794" s="2" t="s">
        <v>2449</v>
      </c>
      <c r="N794" s="2" t="s">
        <v>2439</v>
      </c>
      <c r="O794" s="4" t="s">
        <v>2442</v>
      </c>
      <c r="P794" s="2" t="s">
        <v>1330</v>
      </c>
      <c r="Q794" s="23" t="s">
        <v>2447</v>
      </c>
      <c r="R794" s="23" t="s">
        <v>1186</v>
      </c>
      <c r="S794" s="22">
        <v>18</v>
      </c>
      <c r="U794" s="3">
        <v>36.20626</v>
      </c>
      <c r="V794" s="3">
        <v>-115.1947</v>
      </c>
      <c r="Y794" s="11">
        <v>21.1</v>
      </c>
      <c r="Z794" s="14" t="s">
        <v>1042</v>
      </c>
      <c r="AA794" s="14" t="s">
        <v>1054</v>
      </c>
      <c r="AB794" s="45" t="s">
        <v>1055</v>
      </c>
      <c r="AC794" s="14">
        <v>89</v>
      </c>
    </row>
    <row r="795" spans="2:29" ht="12">
      <c r="B795" s="34" t="s">
        <v>1030</v>
      </c>
      <c r="F795" s="42" t="s">
        <v>1046</v>
      </c>
      <c r="G795" s="42" t="s">
        <v>1046</v>
      </c>
      <c r="H795" s="14">
        <v>581</v>
      </c>
      <c r="I795" s="40" t="s">
        <v>1603</v>
      </c>
      <c r="J795" s="42" t="s">
        <v>1046</v>
      </c>
      <c r="K795" s="1" t="s">
        <v>1047</v>
      </c>
      <c r="L795" s="2" t="s">
        <v>1058</v>
      </c>
      <c r="N795" s="2" t="s">
        <v>2439</v>
      </c>
      <c r="O795" s="4" t="s">
        <v>2446</v>
      </c>
      <c r="P795" s="2" t="s">
        <v>1330</v>
      </c>
      <c r="Q795" s="23" t="s">
        <v>2447</v>
      </c>
      <c r="R795" s="23" t="s">
        <v>1186</v>
      </c>
      <c r="S795" s="22">
        <v>31</v>
      </c>
      <c r="U795" s="3">
        <v>36.16448</v>
      </c>
      <c r="V795" s="3">
        <v>-115.1899</v>
      </c>
      <c r="Y795" s="48">
        <v>-8888</v>
      </c>
      <c r="Z795" s="14" t="s">
        <v>1042</v>
      </c>
      <c r="AB795" s="44" t="s">
        <v>1071</v>
      </c>
      <c r="AC795" s="14">
        <v>83</v>
      </c>
    </row>
    <row r="796" spans="2:29" ht="12">
      <c r="B796" s="34" t="s">
        <v>1030</v>
      </c>
      <c r="F796" s="42" t="s">
        <v>1046</v>
      </c>
      <c r="G796" s="42" t="s">
        <v>1046</v>
      </c>
      <c r="H796" s="14">
        <v>582</v>
      </c>
      <c r="I796" s="40" t="s">
        <v>1603</v>
      </c>
      <c r="J796" s="42" t="s">
        <v>1046</v>
      </c>
      <c r="K796" s="1" t="s">
        <v>1047</v>
      </c>
      <c r="L796" s="2" t="s">
        <v>1058</v>
      </c>
      <c r="N796" s="2" t="s">
        <v>2439</v>
      </c>
      <c r="O796" s="4" t="s">
        <v>2442</v>
      </c>
      <c r="P796" s="2" t="s">
        <v>1330</v>
      </c>
      <c r="Q796" s="23" t="s">
        <v>1425</v>
      </c>
      <c r="R796" s="23" t="s">
        <v>1186</v>
      </c>
      <c r="S796" s="22">
        <v>10</v>
      </c>
      <c r="U796" s="3">
        <v>36.05174</v>
      </c>
      <c r="V796" s="3">
        <v>-115.1462</v>
      </c>
      <c r="Y796" s="48">
        <v>-8888</v>
      </c>
      <c r="Z796" s="14" t="s">
        <v>1042</v>
      </c>
      <c r="AB796" s="44" t="s">
        <v>1071</v>
      </c>
      <c r="AC796" s="14">
        <v>84</v>
      </c>
    </row>
    <row r="797" spans="2:29" ht="12">
      <c r="B797" t="s">
        <v>1044</v>
      </c>
      <c r="F797" s="21" t="s">
        <v>2464</v>
      </c>
      <c r="G797" s="21" t="s">
        <v>2465</v>
      </c>
      <c r="H797" s="14" t="s">
        <v>1046</v>
      </c>
      <c r="I797" s="40">
        <v>275</v>
      </c>
      <c r="J797" s="42">
        <v>204</v>
      </c>
      <c r="K797" s="1" t="s">
        <v>1034</v>
      </c>
      <c r="L797" s="2" t="s">
        <v>2466</v>
      </c>
      <c r="N797" s="2" t="s">
        <v>2467</v>
      </c>
      <c r="O797" s="4" t="s">
        <v>2468</v>
      </c>
      <c r="P797" s="2" t="s">
        <v>1384</v>
      </c>
      <c r="Q797" s="24" t="s">
        <v>1233</v>
      </c>
      <c r="R797" s="24" t="s">
        <v>2469</v>
      </c>
      <c r="S797" s="25" t="s">
        <v>2470</v>
      </c>
      <c r="T797" s="8" t="s">
        <v>1141</v>
      </c>
      <c r="U797" s="3">
        <v>39.515</v>
      </c>
      <c r="V797" s="3">
        <v>-119.90167</v>
      </c>
      <c r="Y797" s="12">
        <f>48.9</f>
        <v>48.9</v>
      </c>
      <c r="Z797" s="18" t="s">
        <v>1479</v>
      </c>
      <c r="AA797" s="14" t="s">
        <v>1054</v>
      </c>
      <c r="AB797" s="8" t="s">
        <v>2471</v>
      </c>
      <c r="AC797" s="14">
        <v>82</v>
      </c>
    </row>
    <row r="798" spans="2:28" ht="12">
      <c r="B798" t="s">
        <v>1044</v>
      </c>
      <c r="F798" s="21" t="s">
        <v>1046</v>
      </c>
      <c r="G798" s="21" t="s">
        <v>1046</v>
      </c>
      <c r="H798" s="14" t="s">
        <v>1046</v>
      </c>
      <c r="I798" s="40" t="s">
        <v>1046</v>
      </c>
      <c r="J798" s="42">
        <v>138</v>
      </c>
      <c r="K798" s="1" t="s">
        <v>1034</v>
      </c>
      <c r="L798" s="2" t="s">
        <v>2478</v>
      </c>
      <c r="N798" s="2" t="s">
        <v>2476</v>
      </c>
      <c r="O798" s="4" t="s">
        <v>2475</v>
      </c>
      <c r="P798" s="2" t="s">
        <v>1658</v>
      </c>
      <c r="Q798" s="24" t="s">
        <v>1245</v>
      </c>
      <c r="R798" s="24" t="s">
        <v>1489</v>
      </c>
      <c r="S798" s="25" t="s">
        <v>1327</v>
      </c>
      <c r="T798" s="8" t="s">
        <v>0</v>
      </c>
      <c r="U798" s="3">
        <v>40.60361</v>
      </c>
      <c r="V798" s="3">
        <v>-117.64556</v>
      </c>
      <c r="Y798" s="12">
        <v>52.5</v>
      </c>
      <c r="AB798" s="8" t="s">
        <v>1063</v>
      </c>
    </row>
    <row r="799" spans="2:29" ht="12">
      <c r="B799" s="34" t="s">
        <v>1030</v>
      </c>
      <c r="F799" s="21" t="s">
        <v>2472</v>
      </c>
      <c r="G799" s="21" t="s">
        <v>2473</v>
      </c>
      <c r="H799" s="14">
        <v>584</v>
      </c>
      <c r="I799" s="40" t="s">
        <v>2474</v>
      </c>
      <c r="J799" s="42">
        <v>137</v>
      </c>
      <c r="K799" s="1" t="s">
        <v>1034</v>
      </c>
      <c r="L799" s="2" t="s">
        <v>2475</v>
      </c>
      <c r="N799" s="2" t="s">
        <v>2476</v>
      </c>
      <c r="O799" s="4" t="s">
        <v>2475</v>
      </c>
      <c r="P799" s="2" t="s">
        <v>1658</v>
      </c>
      <c r="Q799" s="23" t="s">
        <v>1245</v>
      </c>
      <c r="R799" s="23" t="s">
        <v>1489</v>
      </c>
      <c r="S799" s="22">
        <v>36</v>
      </c>
      <c r="T799" s="8" t="s">
        <v>1155</v>
      </c>
      <c r="U799" s="3">
        <v>40.60394</v>
      </c>
      <c r="V799" s="3">
        <v>-117.6486</v>
      </c>
      <c r="Y799" s="48">
        <v>-9999</v>
      </c>
      <c r="Z799" s="14" t="s">
        <v>2324</v>
      </c>
      <c r="AB799" s="8" t="s">
        <v>1220</v>
      </c>
      <c r="AC799" s="14">
        <v>90</v>
      </c>
    </row>
    <row r="800" spans="2:29" ht="12">
      <c r="B800" s="34" t="s">
        <v>1030</v>
      </c>
      <c r="F800" s="21" t="s">
        <v>2472</v>
      </c>
      <c r="G800" s="21" t="s">
        <v>2473</v>
      </c>
      <c r="H800" s="14">
        <v>585</v>
      </c>
      <c r="I800" s="40" t="s">
        <v>2474</v>
      </c>
      <c r="J800" s="42">
        <v>137</v>
      </c>
      <c r="K800" s="1" t="s">
        <v>1034</v>
      </c>
      <c r="L800" s="2" t="s">
        <v>2475</v>
      </c>
      <c r="N800" s="2" t="s">
        <v>2476</v>
      </c>
      <c r="O800" s="4" t="s">
        <v>2475</v>
      </c>
      <c r="P800" s="2" t="s">
        <v>1658</v>
      </c>
      <c r="Q800" s="23" t="s">
        <v>1245</v>
      </c>
      <c r="R800" s="23" t="s">
        <v>1489</v>
      </c>
      <c r="S800" s="22">
        <v>36</v>
      </c>
      <c r="T800" s="8" t="s">
        <v>1155</v>
      </c>
      <c r="U800" s="3">
        <v>40.60369</v>
      </c>
      <c r="V800" s="3">
        <v>-117.6482</v>
      </c>
      <c r="Y800" s="48">
        <v>-9999</v>
      </c>
      <c r="Z800" s="14" t="s">
        <v>2324</v>
      </c>
      <c r="AB800" s="8" t="s">
        <v>1220</v>
      </c>
      <c r="AC800" s="14">
        <v>90</v>
      </c>
    </row>
    <row r="801" spans="2:29" ht="12">
      <c r="B801" s="34" t="s">
        <v>1030</v>
      </c>
      <c r="F801" s="21" t="s">
        <v>2472</v>
      </c>
      <c r="G801" s="21" t="s">
        <v>2473</v>
      </c>
      <c r="H801" s="14">
        <v>586</v>
      </c>
      <c r="I801" s="40" t="s">
        <v>2474</v>
      </c>
      <c r="J801" s="42">
        <v>137</v>
      </c>
      <c r="K801" s="1" t="s">
        <v>1034</v>
      </c>
      <c r="L801" s="2" t="s">
        <v>2475</v>
      </c>
      <c r="N801" s="2" t="s">
        <v>2476</v>
      </c>
      <c r="O801" s="4" t="s">
        <v>2475</v>
      </c>
      <c r="P801" s="2" t="s">
        <v>1658</v>
      </c>
      <c r="Q801" s="23" t="s">
        <v>1245</v>
      </c>
      <c r="R801" s="23" t="s">
        <v>1489</v>
      </c>
      <c r="S801" s="22">
        <v>36</v>
      </c>
      <c r="T801" s="8" t="s">
        <v>1155</v>
      </c>
      <c r="U801" s="3">
        <v>40.60372</v>
      </c>
      <c r="V801" s="3">
        <v>-117.6486</v>
      </c>
      <c r="Y801" s="48">
        <v>-9999</v>
      </c>
      <c r="Z801" s="14" t="s">
        <v>2324</v>
      </c>
      <c r="AB801" s="8" t="s">
        <v>1220</v>
      </c>
      <c r="AC801" s="14">
        <v>90</v>
      </c>
    </row>
    <row r="802" spans="2:29" ht="12">
      <c r="B802" s="34" t="s">
        <v>1030</v>
      </c>
      <c r="F802" s="21" t="s">
        <v>2472</v>
      </c>
      <c r="G802" s="21" t="s">
        <v>2473</v>
      </c>
      <c r="H802" s="14">
        <v>587</v>
      </c>
      <c r="I802" s="40" t="s">
        <v>2474</v>
      </c>
      <c r="J802" s="42">
        <v>137</v>
      </c>
      <c r="K802" s="1" t="s">
        <v>1034</v>
      </c>
      <c r="L802" s="2" t="s">
        <v>2475</v>
      </c>
      <c r="N802" s="2" t="s">
        <v>2476</v>
      </c>
      <c r="O802" s="4" t="s">
        <v>2475</v>
      </c>
      <c r="P802" s="2" t="s">
        <v>1658</v>
      </c>
      <c r="Q802" s="23" t="s">
        <v>1245</v>
      </c>
      <c r="R802" s="23" t="s">
        <v>1489</v>
      </c>
      <c r="S802" s="22">
        <v>36</v>
      </c>
      <c r="T802" s="8" t="s">
        <v>1155</v>
      </c>
      <c r="U802" s="3">
        <v>40.60348</v>
      </c>
      <c r="V802" s="3">
        <v>-117.6486</v>
      </c>
      <c r="Y802" s="48">
        <v>-9999</v>
      </c>
      <c r="Z802" s="14" t="s">
        <v>2324</v>
      </c>
      <c r="AB802" s="8" t="s">
        <v>1220</v>
      </c>
      <c r="AC802" s="14">
        <v>90</v>
      </c>
    </row>
    <row r="803" spans="2:29" ht="12">
      <c r="B803" s="34" t="s">
        <v>1030</v>
      </c>
      <c r="F803" s="21" t="s">
        <v>2472</v>
      </c>
      <c r="G803" s="21" t="s">
        <v>2473</v>
      </c>
      <c r="H803" s="14">
        <v>588</v>
      </c>
      <c r="I803" s="40" t="s">
        <v>2474</v>
      </c>
      <c r="J803" s="42">
        <v>137</v>
      </c>
      <c r="K803" s="1" t="s">
        <v>1034</v>
      </c>
      <c r="L803" s="2" t="s">
        <v>2475</v>
      </c>
      <c r="N803" s="2" t="s">
        <v>2476</v>
      </c>
      <c r="O803" s="4" t="s">
        <v>2475</v>
      </c>
      <c r="P803" s="2" t="s">
        <v>1658</v>
      </c>
      <c r="Q803" s="23" t="s">
        <v>1245</v>
      </c>
      <c r="R803" s="23" t="s">
        <v>1489</v>
      </c>
      <c r="S803" s="22">
        <v>36</v>
      </c>
      <c r="T803" s="8" t="s">
        <v>1155</v>
      </c>
      <c r="U803" s="3">
        <v>40.60321</v>
      </c>
      <c r="V803" s="3">
        <v>-117.6487</v>
      </c>
      <c r="Y803" s="48">
        <v>-9999</v>
      </c>
      <c r="Z803" s="14" t="s">
        <v>2477</v>
      </c>
      <c r="AB803" s="8" t="s">
        <v>1220</v>
      </c>
      <c r="AC803" s="14">
        <v>90</v>
      </c>
    </row>
    <row r="804" spans="2:29" ht="12">
      <c r="B804" s="34" t="s">
        <v>1030</v>
      </c>
      <c r="F804" s="21" t="s">
        <v>2472</v>
      </c>
      <c r="G804" s="21" t="s">
        <v>2473</v>
      </c>
      <c r="H804" s="14">
        <v>589</v>
      </c>
      <c r="I804" s="40" t="s">
        <v>2474</v>
      </c>
      <c r="J804" s="42">
        <v>137</v>
      </c>
      <c r="K804" s="1" t="s">
        <v>1034</v>
      </c>
      <c r="L804" s="2" t="s">
        <v>2475</v>
      </c>
      <c r="N804" s="2" t="s">
        <v>2476</v>
      </c>
      <c r="O804" s="4" t="s">
        <v>2475</v>
      </c>
      <c r="P804" s="2" t="s">
        <v>1658</v>
      </c>
      <c r="Q804" s="23" t="s">
        <v>1245</v>
      </c>
      <c r="R804" s="23" t="s">
        <v>1489</v>
      </c>
      <c r="S804" s="22">
        <v>36</v>
      </c>
      <c r="T804" s="8" t="s">
        <v>1155</v>
      </c>
      <c r="U804" s="3">
        <v>40.60348</v>
      </c>
      <c r="V804" s="3">
        <v>-117.6483</v>
      </c>
      <c r="Y804" s="48">
        <v>-9999</v>
      </c>
      <c r="Z804" s="14" t="s">
        <v>2324</v>
      </c>
      <c r="AB804" s="8" t="s">
        <v>1220</v>
      </c>
      <c r="AC804" s="14">
        <v>90</v>
      </c>
    </row>
    <row r="805" spans="2:29" ht="12">
      <c r="B805" s="34" t="s">
        <v>1030</v>
      </c>
      <c r="F805" s="21" t="s">
        <v>2472</v>
      </c>
      <c r="G805" s="21" t="s">
        <v>2473</v>
      </c>
      <c r="H805" s="14">
        <v>590</v>
      </c>
      <c r="I805" s="40" t="s">
        <v>2474</v>
      </c>
      <c r="J805" s="42">
        <v>137</v>
      </c>
      <c r="K805" s="1" t="s">
        <v>1034</v>
      </c>
      <c r="L805" s="2" t="s">
        <v>2475</v>
      </c>
      <c r="N805" s="2" t="s">
        <v>2476</v>
      </c>
      <c r="O805" s="4" t="s">
        <v>2475</v>
      </c>
      <c r="P805" s="2" t="s">
        <v>1658</v>
      </c>
      <c r="Q805" s="23" t="s">
        <v>1245</v>
      </c>
      <c r="R805" s="23" t="s">
        <v>1489</v>
      </c>
      <c r="S805" s="22">
        <v>36</v>
      </c>
      <c r="T805" s="8" t="s">
        <v>1155</v>
      </c>
      <c r="U805" s="3">
        <v>40.60328</v>
      </c>
      <c r="V805" s="3">
        <v>-117.6483</v>
      </c>
      <c r="Y805" s="48">
        <v>-9999</v>
      </c>
      <c r="Z805" s="14" t="s">
        <v>2324</v>
      </c>
      <c r="AB805" s="8" t="s">
        <v>1220</v>
      </c>
      <c r="AC805" s="14">
        <v>90</v>
      </c>
    </row>
    <row r="806" spans="2:29" ht="12">
      <c r="B806" s="14" t="s">
        <v>1</v>
      </c>
      <c r="F806" s="21" t="s">
        <v>1046</v>
      </c>
      <c r="G806" s="21">
        <v>70718</v>
      </c>
      <c r="H806" s="14" t="s">
        <v>1046</v>
      </c>
      <c r="I806" s="40">
        <v>256</v>
      </c>
      <c r="J806" s="42">
        <v>22</v>
      </c>
      <c r="K806" s="1" t="s">
        <v>1087</v>
      </c>
      <c r="L806" s="2" t="s">
        <v>2</v>
      </c>
      <c r="N806" s="2" t="s">
        <v>3</v>
      </c>
      <c r="O806" s="4" t="s">
        <v>4</v>
      </c>
      <c r="P806" s="2" t="s">
        <v>1384</v>
      </c>
      <c r="Q806" s="24" t="s">
        <v>1793</v>
      </c>
      <c r="R806" s="24" t="s">
        <v>1154</v>
      </c>
      <c r="S806" s="25"/>
      <c r="T806"/>
      <c r="U806" s="3">
        <v>41.08265</v>
      </c>
      <c r="V806" s="3">
        <v>-119.3871</v>
      </c>
      <c r="Y806" s="49">
        <v>-8888</v>
      </c>
      <c r="Z806" s="18" t="s">
        <v>5</v>
      </c>
      <c r="AB806" s="8" t="s">
        <v>6</v>
      </c>
      <c r="AC806" s="14">
        <v>80</v>
      </c>
    </row>
    <row r="807" spans="2:29" ht="12">
      <c r="B807" s="34" t="s">
        <v>1030</v>
      </c>
      <c r="F807" s="21" t="s">
        <v>1046</v>
      </c>
      <c r="G807" s="21" t="s">
        <v>1046</v>
      </c>
      <c r="H807" s="14">
        <v>761</v>
      </c>
      <c r="I807" s="40" t="s">
        <v>1830</v>
      </c>
      <c r="J807" s="42" t="s">
        <v>1046</v>
      </c>
      <c r="K807" s="1" t="s">
        <v>1034</v>
      </c>
      <c r="L807" s="2" t="s">
        <v>9</v>
      </c>
      <c r="N807" s="36" t="s">
        <v>8</v>
      </c>
      <c r="O807" s="4" t="s">
        <v>9</v>
      </c>
      <c r="P807" s="2" t="s">
        <v>1399</v>
      </c>
      <c r="Q807" s="23" t="s">
        <v>1385</v>
      </c>
      <c r="R807" s="23" t="s">
        <v>1195</v>
      </c>
      <c r="S807" s="22">
        <v>34</v>
      </c>
      <c r="U807" s="3">
        <v>39.21135</v>
      </c>
      <c r="V807" s="3">
        <v>-118.7253</v>
      </c>
      <c r="Y807" s="48">
        <v>-9999</v>
      </c>
      <c r="Z807" s="14" t="s">
        <v>11</v>
      </c>
      <c r="AC807" s="14">
        <v>87</v>
      </c>
    </row>
    <row r="808" spans="2:29" ht="12">
      <c r="B808" s="34" t="s">
        <v>1030</v>
      </c>
      <c r="F808" s="21" t="s">
        <v>12</v>
      </c>
      <c r="G808" s="21" t="s">
        <v>13</v>
      </c>
      <c r="H808" s="14">
        <v>762</v>
      </c>
      <c r="I808" s="40" t="s">
        <v>1830</v>
      </c>
      <c r="J808" s="42">
        <v>254</v>
      </c>
      <c r="K808" s="1" t="s">
        <v>1034</v>
      </c>
      <c r="L808" s="2" t="s">
        <v>14</v>
      </c>
      <c r="N808" s="2" t="s">
        <v>8</v>
      </c>
      <c r="O808" s="4" t="s">
        <v>9</v>
      </c>
      <c r="P808" s="2" t="s">
        <v>1399</v>
      </c>
      <c r="Q808" s="23" t="s">
        <v>1385</v>
      </c>
      <c r="R808" s="23" t="s">
        <v>1195</v>
      </c>
      <c r="S808" s="22">
        <v>34</v>
      </c>
      <c r="T808" s="8" t="s">
        <v>2018</v>
      </c>
      <c r="U808" s="3">
        <v>39.20816</v>
      </c>
      <c r="V808" s="3">
        <v>-118.7228</v>
      </c>
      <c r="Y808" s="12">
        <f>88</f>
        <v>88</v>
      </c>
      <c r="Z808" s="14" t="s">
        <v>1734</v>
      </c>
      <c r="AB808" s="8" t="s">
        <v>1220</v>
      </c>
      <c r="AC808" s="14">
        <v>87</v>
      </c>
    </row>
    <row r="809" spans="2:29" ht="12">
      <c r="B809" s="34" t="s">
        <v>1030</v>
      </c>
      <c r="F809" s="21">
        <v>74038</v>
      </c>
      <c r="G809" s="21" t="s">
        <v>1046</v>
      </c>
      <c r="H809" s="14">
        <v>763</v>
      </c>
      <c r="I809" s="40" t="s">
        <v>1830</v>
      </c>
      <c r="J809" s="42" t="s">
        <v>1046</v>
      </c>
      <c r="K809" s="1" t="s">
        <v>1057</v>
      </c>
      <c r="L809" s="2" t="s">
        <v>15</v>
      </c>
      <c r="N809" s="2" t="s">
        <v>8</v>
      </c>
      <c r="O809" s="4" t="s">
        <v>9</v>
      </c>
      <c r="P809" s="2" t="s">
        <v>1399</v>
      </c>
      <c r="Q809" s="23" t="s">
        <v>1385</v>
      </c>
      <c r="R809" s="23" t="s">
        <v>1195</v>
      </c>
      <c r="S809" s="22">
        <v>34</v>
      </c>
      <c r="U809" s="3">
        <v>39.20904</v>
      </c>
      <c r="V809" s="3">
        <v>-118.7213</v>
      </c>
      <c r="Y809" s="11">
        <v>91.1</v>
      </c>
      <c r="Z809" s="14" t="s">
        <v>1042</v>
      </c>
      <c r="AA809" s="14" t="s">
        <v>1106</v>
      </c>
      <c r="AB809" s="45" t="s">
        <v>1055</v>
      </c>
      <c r="AC809" s="14">
        <v>87</v>
      </c>
    </row>
    <row r="810" spans="2:28" ht="12">
      <c r="B810" t="s">
        <v>1044</v>
      </c>
      <c r="F810" s="21" t="s">
        <v>1046</v>
      </c>
      <c r="G810" s="21" t="s">
        <v>1046</v>
      </c>
      <c r="H810" s="14" t="s">
        <v>1046</v>
      </c>
      <c r="I810" s="40">
        <v>21</v>
      </c>
      <c r="J810" s="42">
        <v>257</v>
      </c>
      <c r="K810" s="1" t="s">
        <v>1087</v>
      </c>
      <c r="L810" s="4" t="s">
        <v>7</v>
      </c>
      <c r="M810" s="4"/>
      <c r="N810" s="2" t="s">
        <v>8</v>
      </c>
      <c r="O810" s="4" t="s">
        <v>9</v>
      </c>
      <c r="P810" s="2" t="s">
        <v>1399</v>
      </c>
      <c r="Q810" s="24" t="s">
        <v>1528</v>
      </c>
      <c r="R810" s="24" t="s">
        <v>1195</v>
      </c>
      <c r="S810" s="25">
        <v>10</v>
      </c>
      <c r="T810" s="8" t="s">
        <v>1224</v>
      </c>
      <c r="U810" s="3">
        <v>39.1739</v>
      </c>
      <c r="V810" s="3">
        <v>-118.7333</v>
      </c>
      <c r="Y810" s="12">
        <v>28</v>
      </c>
      <c r="AB810" s="8" t="s">
        <v>10</v>
      </c>
    </row>
    <row r="811" spans="2:28" ht="12">
      <c r="B811" s="14" t="s">
        <v>20</v>
      </c>
      <c r="F811" s="21" t="s">
        <v>1046</v>
      </c>
      <c r="G811" s="21" t="s">
        <v>1046</v>
      </c>
      <c r="H811" s="14" t="s">
        <v>1046</v>
      </c>
      <c r="I811" s="40" t="s">
        <v>1046</v>
      </c>
      <c r="J811" s="42">
        <v>398</v>
      </c>
      <c r="K811" s="1" t="s">
        <v>1087</v>
      </c>
      <c r="L811" s="2" t="s">
        <v>21</v>
      </c>
      <c r="N811" s="2" t="s">
        <v>22</v>
      </c>
      <c r="O811" s="4" t="s">
        <v>23</v>
      </c>
      <c r="P811" s="2" t="s">
        <v>1184</v>
      </c>
      <c r="Q811" s="21" t="s">
        <v>1914</v>
      </c>
      <c r="R811" s="21" t="s">
        <v>2418</v>
      </c>
      <c r="S811" s="22">
        <v>26</v>
      </c>
      <c r="T811" s="8" t="s">
        <v>1155</v>
      </c>
      <c r="U811" s="3">
        <v>37.91444</v>
      </c>
      <c r="V811" s="3">
        <v>-114.54028</v>
      </c>
      <c r="Y811" s="12">
        <v>21</v>
      </c>
      <c r="AB811" s="8" t="s">
        <v>1063</v>
      </c>
    </row>
    <row r="812" spans="2:29" ht="12">
      <c r="B812" s="34" t="s">
        <v>1030</v>
      </c>
      <c r="F812" s="21">
        <v>74210</v>
      </c>
      <c r="G812" s="21" t="s">
        <v>24</v>
      </c>
      <c r="H812" s="14">
        <v>958</v>
      </c>
      <c r="I812" s="40">
        <v>206</v>
      </c>
      <c r="J812" s="42">
        <v>337</v>
      </c>
      <c r="K812" s="1" t="s">
        <v>1034</v>
      </c>
      <c r="L812" s="2" t="s">
        <v>1099</v>
      </c>
      <c r="N812" s="2" t="s">
        <v>25</v>
      </c>
      <c r="O812" s="4" t="s">
        <v>26</v>
      </c>
      <c r="P812" s="2" t="s">
        <v>1070</v>
      </c>
      <c r="Q812" s="23" t="s">
        <v>1324</v>
      </c>
      <c r="R812" s="23" t="s">
        <v>1052</v>
      </c>
      <c r="S812" s="22">
        <v>14</v>
      </c>
      <c r="T812" s="8" t="s">
        <v>27</v>
      </c>
      <c r="U812" s="3">
        <v>38.69534</v>
      </c>
      <c r="V812" s="3">
        <v>-116.4363</v>
      </c>
      <c r="Y812" s="12">
        <v>40</v>
      </c>
      <c r="Z812" s="14" t="s">
        <v>1042</v>
      </c>
      <c r="AB812" s="8" t="s">
        <v>1063</v>
      </c>
      <c r="AC812" s="14">
        <v>67</v>
      </c>
    </row>
    <row r="813" spans="2:29" ht="12">
      <c r="B813" s="34" t="s">
        <v>1030</v>
      </c>
      <c r="F813" s="21">
        <v>74209</v>
      </c>
      <c r="G813" s="21" t="s">
        <v>1046</v>
      </c>
      <c r="H813" s="14">
        <v>959</v>
      </c>
      <c r="I813" s="40" t="s">
        <v>1941</v>
      </c>
      <c r="J813" s="42" t="s">
        <v>1046</v>
      </c>
      <c r="K813" s="1" t="s">
        <v>1034</v>
      </c>
      <c r="L813" s="2" t="s">
        <v>2181</v>
      </c>
      <c r="N813" s="2" t="s">
        <v>25</v>
      </c>
      <c r="O813" s="4" t="s">
        <v>26</v>
      </c>
      <c r="P813" s="2" t="s">
        <v>1070</v>
      </c>
      <c r="Q813" s="23" t="s">
        <v>1324</v>
      </c>
      <c r="R813" s="23" t="s">
        <v>1052</v>
      </c>
      <c r="S813" s="22">
        <v>14</v>
      </c>
      <c r="U813" s="3">
        <v>38.69956</v>
      </c>
      <c r="V813" s="3">
        <v>-116.4333</v>
      </c>
      <c r="Y813" s="11">
        <v>40</v>
      </c>
      <c r="Z813" s="14" t="s">
        <v>1042</v>
      </c>
      <c r="AA813" s="14" t="s">
        <v>1106</v>
      </c>
      <c r="AB813" s="45" t="s">
        <v>1055</v>
      </c>
      <c r="AC813" s="14">
        <v>67</v>
      </c>
    </row>
    <row r="814" spans="2:29" ht="12">
      <c r="B814" s="34" t="s">
        <v>1030</v>
      </c>
      <c r="F814" s="21" t="s">
        <v>1046</v>
      </c>
      <c r="G814" s="21" t="s">
        <v>1046</v>
      </c>
      <c r="H814" s="14">
        <v>960</v>
      </c>
      <c r="I814" s="40" t="s">
        <v>1941</v>
      </c>
      <c r="J814" s="42">
        <v>338</v>
      </c>
      <c r="K814" s="1" t="s">
        <v>1057</v>
      </c>
      <c r="L814" s="2" t="s">
        <v>28</v>
      </c>
      <c r="N814" s="2" t="s">
        <v>25</v>
      </c>
      <c r="O814" s="4" t="s">
        <v>26</v>
      </c>
      <c r="P814" s="2" t="s">
        <v>1070</v>
      </c>
      <c r="Q814" s="23" t="s">
        <v>1324</v>
      </c>
      <c r="R814" s="23" t="s">
        <v>1052</v>
      </c>
      <c r="S814" s="22">
        <v>22</v>
      </c>
      <c r="T814" s="8" t="s">
        <v>27</v>
      </c>
      <c r="U814" s="3">
        <v>38.68789</v>
      </c>
      <c r="V814" s="3">
        <v>-116.4623</v>
      </c>
      <c r="Y814" s="11">
        <v>47.8</v>
      </c>
      <c r="Z814" s="14" t="s">
        <v>1042</v>
      </c>
      <c r="AA814" s="14" t="s">
        <v>1054</v>
      </c>
      <c r="AB814" s="8" t="s">
        <v>1063</v>
      </c>
      <c r="AC814" s="14">
        <v>67</v>
      </c>
    </row>
    <row r="815" spans="2:29" ht="12">
      <c r="B815" s="34" t="s">
        <v>1030</v>
      </c>
      <c r="F815" s="21" t="s">
        <v>1046</v>
      </c>
      <c r="G815" s="21">
        <v>71764</v>
      </c>
      <c r="H815" s="14">
        <v>604</v>
      </c>
      <c r="I815" s="40" t="s">
        <v>29</v>
      </c>
      <c r="J815" s="42">
        <v>265.2</v>
      </c>
      <c r="K815" s="1" t="s">
        <v>1034</v>
      </c>
      <c r="L815" s="2" t="s">
        <v>2250</v>
      </c>
      <c r="N815" s="2" t="s">
        <v>30</v>
      </c>
      <c r="O815" s="4" t="s">
        <v>2250</v>
      </c>
      <c r="P815" s="2" t="s">
        <v>1244</v>
      </c>
      <c r="Q815" s="23" t="s">
        <v>1410</v>
      </c>
      <c r="R815" s="23" t="s">
        <v>1254</v>
      </c>
      <c r="S815" s="22">
        <v>2</v>
      </c>
      <c r="U815" s="3">
        <v>39.89327</v>
      </c>
      <c r="V815" s="3">
        <v>-116.6499</v>
      </c>
      <c r="Y815" s="49">
        <v>-9999</v>
      </c>
      <c r="Z815" s="14" t="s">
        <v>31</v>
      </c>
      <c r="AB815" s="8" t="s">
        <v>32</v>
      </c>
      <c r="AC815" s="14">
        <v>86</v>
      </c>
    </row>
    <row r="816" spans="2:29" ht="12">
      <c r="B816" s="34" t="s">
        <v>1030</v>
      </c>
      <c r="F816" s="21" t="s">
        <v>1046</v>
      </c>
      <c r="G816" s="21">
        <v>71764</v>
      </c>
      <c r="H816" s="14">
        <v>605</v>
      </c>
      <c r="I816" s="40" t="s">
        <v>29</v>
      </c>
      <c r="J816" s="42">
        <v>265.2</v>
      </c>
      <c r="K816" s="1" t="s">
        <v>1034</v>
      </c>
      <c r="L816" s="2" t="s">
        <v>2250</v>
      </c>
      <c r="N816" s="2" t="s">
        <v>30</v>
      </c>
      <c r="O816" s="4" t="s">
        <v>2250</v>
      </c>
      <c r="P816" s="2" t="s">
        <v>1244</v>
      </c>
      <c r="Q816" s="23" t="s">
        <v>1410</v>
      </c>
      <c r="R816" s="23" t="s">
        <v>1254</v>
      </c>
      <c r="S816" s="22">
        <v>2</v>
      </c>
      <c r="U816" s="3">
        <v>39.89335</v>
      </c>
      <c r="V816" s="3">
        <v>-116.6482</v>
      </c>
      <c r="Y816" s="49">
        <v>-9999</v>
      </c>
      <c r="Z816" s="14" t="s">
        <v>31</v>
      </c>
      <c r="AB816" s="8" t="s">
        <v>32</v>
      </c>
      <c r="AC816" s="14">
        <v>86</v>
      </c>
    </row>
    <row r="817" spans="2:29" ht="12">
      <c r="B817" s="34" t="s">
        <v>1030</v>
      </c>
      <c r="F817" s="21" t="s">
        <v>1046</v>
      </c>
      <c r="G817" s="21">
        <v>71764</v>
      </c>
      <c r="H817" s="14">
        <v>606</v>
      </c>
      <c r="I817" s="40" t="s">
        <v>29</v>
      </c>
      <c r="J817" s="42">
        <v>265.2</v>
      </c>
      <c r="K817" s="1" t="s">
        <v>1034</v>
      </c>
      <c r="L817" s="2" t="s">
        <v>2250</v>
      </c>
      <c r="N817" s="2" t="s">
        <v>30</v>
      </c>
      <c r="O817" s="4" t="s">
        <v>2250</v>
      </c>
      <c r="P817" s="2" t="s">
        <v>1244</v>
      </c>
      <c r="Q817" s="23" t="s">
        <v>1410</v>
      </c>
      <c r="R817" s="23" t="s">
        <v>1254</v>
      </c>
      <c r="S817" s="22">
        <v>2</v>
      </c>
      <c r="U817" s="3">
        <v>39.89412</v>
      </c>
      <c r="V817" s="3">
        <v>-116.6467</v>
      </c>
      <c r="Y817" s="49">
        <v>-9999</v>
      </c>
      <c r="Z817" s="14" t="s">
        <v>31</v>
      </c>
      <c r="AB817" s="8" t="s">
        <v>32</v>
      </c>
      <c r="AC817" s="14">
        <v>86</v>
      </c>
    </row>
    <row r="818" spans="2:29" ht="12">
      <c r="B818" s="34" t="s">
        <v>994</v>
      </c>
      <c r="F818" s="21" t="s">
        <v>1046</v>
      </c>
      <c r="G818" s="21" t="s">
        <v>1046</v>
      </c>
      <c r="H818" s="14" t="s">
        <v>1046</v>
      </c>
      <c r="I818" s="40" t="s">
        <v>1046</v>
      </c>
      <c r="J818" s="42" t="s">
        <v>1046</v>
      </c>
      <c r="K818" s="1" t="s">
        <v>1057</v>
      </c>
      <c r="L818" s="2" t="s">
        <v>1000</v>
      </c>
      <c r="N818" s="2" t="s">
        <v>1001</v>
      </c>
      <c r="O818" s="4" t="s">
        <v>18</v>
      </c>
      <c r="P818" s="2" t="s">
        <v>1344</v>
      </c>
      <c r="Q818" s="23" t="s">
        <v>1419</v>
      </c>
      <c r="R818" s="23" t="s">
        <v>1318</v>
      </c>
      <c r="S818" s="22">
        <v>11</v>
      </c>
      <c r="U818" s="3">
        <v>40.833</v>
      </c>
      <c r="V818" s="3">
        <v>-117.21</v>
      </c>
      <c r="Y818" s="11">
        <v>-8888</v>
      </c>
      <c r="AB818" s="44" t="s">
        <v>997</v>
      </c>
      <c r="AC818" s="14">
        <v>2003</v>
      </c>
    </row>
    <row r="819" spans="2:28" ht="12">
      <c r="B819" t="s">
        <v>1281</v>
      </c>
      <c r="F819" s="21" t="s">
        <v>1046</v>
      </c>
      <c r="G819" s="21" t="s">
        <v>1046</v>
      </c>
      <c r="H819" s="14" t="s">
        <v>1046</v>
      </c>
      <c r="I819" s="40" t="s">
        <v>1046</v>
      </c>
      <c r="J819" s="42">
        <v>367</v>
      </c>
      <c r="K819" s="1" t="s">
        <v>1087</v>
      </c>
      <c r="L819" s="2" t="s">
        <v>33</v>
      </c>
      <c r="N819" s="2" t="s">
        <v>34</v>
      </c>
      <c r="O819" s="4" t="s">
        <v>35</v>
      </c>
      <c r="P819" s="2" t="s">
        <v>1184</v>
      </c>
      <c r="Q819" s="24" t="s">
        <v>2084</v>
      </c>
      <c r="R819" s="24" t="s">
        <v>2418</v>
      </c>
      <c r="S819" s="25" t="s">
        <v>1270</v>
      </c>
      <c r="T819" s="8" t="s">
        <v>36</v>
      </c>
      <c r="U819" s="3">
        <v>38.31972</v>
      </c>
      <c r="V819" s="3">
        <v>-114.60722</v>
      </c>
      <c r="Y819" s="12">
        <v>20</v>
      </c>
      <c r="AB819" s="8" t="s">
        <v>1063</v>
      </c>
    </row>
    <row r="820" spans="2:30" ht="12">
      <c r="B820" s="34" t="s">
        <v>1030</v>
      </c>
      <c r="F820" s="21">
        <v>518</v>
      </c>
      <c r="G820" s="21">
        <v>71283</v>
      </c>
      <c r="H820" s="14">
        <v>833</v>
      </c>
      <c r="I820" s="40" t="s">
        <v>37</v>
      </c>
      <c r="J820" s="21" t="s">
        <v>1046</v>
      </c>
      <c r="K820" s="1" t="s">
        <v>1034</v>
      </c>
      <c r="L820" s="2" t="s">
        <v>38</v>
      </c>
      <c r="N820" s="2" t="s">
        <v>39</v>
      </c>
      <c r="O820" s="4" t="s">
        <v>2385</v>
      </c>
      <c r="P820" s="2" t="s">
        <v>1658</v>
      </c>
      <c r="Q820" s="23" t="s">
        <v>1767</v>
      </c>
      <c r="R820" s="23" t="s">
        <v>1669</v>
      </c>
      <c r="S820" s="22">
        <v>16</v>
      </c>
      <c r="U820" s="3">
        <v>40.03673</v>
      </c>
      <c r="V820" s="3">
        <v>-117.6029</v>
      </c>
      <c r="Y820" s="11">
        <v>40.8</v>
      </c>
      <c r="Z820" s="14" t="s">
        <v>1219</v>
      </c>
      <c r="AB820" s="8" t="s">
        <v>2192</v>
      </c>
      <c r="AC820" s="14">
        <v>90</v>
      </c>
      <c r="AD820" t="s">
        <v>40</v>
      </c>
    </row>
    <row r="821" spans="2:30" ht="12">
      <c r="B821" s="34" t="s">
        <v>1030</v>
      </c>
      <c r="F821" s="21">
        <v>518</v>
      </c>
      <c r="G821" s="21">
        <v>71283</v>
      </c>
      <c r="H821" s="14">
        <v>834</v>
      </c>
      <c r="I821" s="40" t="s">
        <v>37</v>
      </c>
      <c r="J821" s="21" t="s">
        <v>1046</v>
      </c>
      <c r="K821" s="1" t="s">
        <v>1034</v>
      </c>
      <c r="L821" s="2" t="s">
        <v>1099</v>
      </c>
      <c r="N821" s="2" t="s">
        <v>39</v>
      </c>
      <c r="O821" s="4" t="s">
        <v>2385</v>
      </c>
      <c r="P821" s="2" t="s">
        <v>1658</v>
      </c>
      <c r="Q821" s="23" t="s">
        <v>1767</v>
      </c>
      <c r="R821" s="23" t="s">
        <v>1669</v>
      </c>
      <c r="S821" s="22">
        <v>16</v>
      </c>
      <c r="U821" s="3">
        <v>40.03594</v>
      </c>
      <c r="V821" s="3">
        <v>-117.6039</v>
      </c>
      <c r="Y821" s="11">
        <v>40.8</v>
      </c>
      <c r="Z821" s="14" t="s">
        <v>1219</v>
      </c>
      <c r="AB821" s="8" t="s">
        <v>2192</v>
      </c>
      <c r="AC821" s="14">
        <v>90</v>
      </c>
      <c r="AD821" t="s">
        <v>41</v>
      </c>
    </row>
    <row r="822" spans="2:29" ht="12">
      <c r="B822" s="34" t="s">
        <v>1030</v>
      </c>
      <c r="F822" s="21">
        <v>74519</v>
      </c>
      <c r="G822" s="21" t="s">
        <v>1046</v>
      </c>
      <c r="H822" s="14">
        <v>832</v>
      </c>
      <c r="I822" s="40" t="s">
        <v>42</v>
      </c>
      <c r="J822" s="42" t="s">
        <v>1046</v>
      </c>
      <c r="K822" s="1" t="s">
        <v>1087</v>
      </c>
      <c r="L822" s="2" t="s">
        <v>1099</v>
      </c>
      <c r="N822" s="2" t="s">
        <v>39</v>
      </c>
      <c r="O822" s="4" t="s">
        <v>2359</v>
      </c>
      <c r="P822" s="2" t="s">
        <v>1658</v>
      </c>
      <c r="Q822" s="23" t="s">
        <v>1767</v>
      </c>
      <c r="R822" s="23" t="s">
        <v>1669</v>
      </c>
      <c r="S822" s="22">
        <v>19</v>
      </c>
      <c r="T822" s="8" t="s">
        <v>1226</v>
      </c>
      <c r="U822" s="3">
        <v>40.02544</v>
      </c>
      <c r="V822" s="3">
        <v>-117.6456</v>
      </c>
      <c r="Y822" s="11">
        <v>28</v>
      </c>
      <c r="Z822" s="14" t="s">
        <v>1042</v>
      </c>
      <c r="AA822" s="14" t="s">
        <v>1106</v>
      </c>
      <c r="AB822" s="8" t="s">
        <v>1853</v>
      </c>
      <c r="AC822" s="14">
        <v>90</v>
      </c>
    </row>
    <row r="823" spans="2:28" ht="12">
      <c r="B823" s="34" t="s">
        <v>1189</v>
      </c>
      <c r="F823" s="21" t="s">
        <v>1046</v>
      </c>
      <c r="G823" s="21" t="s">
        <v>1046</v>
      </c>
      <c r="H823" s="14" t="s">
        <v>1046</v>
      </c>
      <c r="I823" s="43" t="s">
        <v>1046</v>
      </c>
      <c r="J823" s="42">
        <v>104</v>
      </c>
      <c r="K823" s="1" t="s">
        <v>1087</v>
      </c>
      <c r="L823" s="2" t="s">
        <v>43</v>
      </c>
      <c r="N823" s="2" t="s">
        <v>44</v>
      </c>
      <c r="O823" s="4" t="s">
        <v>45</v>
      </c>
      <c r="P823" s="2" t="s">
        <v>1658</v>
      </c>
      <c r="Q823" s="24" t="s">
        <v>1432</v>
      </c>
      <c r="R823" s="24" t="s">
        <v>1659</v>
      </c>
      <c r="S823" s="25" t="s">
        <v>1119</v>
      </c>
      <c r="T823" s="8" t="s">
        <v>1994</v>
      </c>
      <c r="U823" s="3">
        <v>40.21778</v>
      </c>
      <c r="V823" s="3">
        <v>-119.19972</v>
      </c>
      <c r="Y823" s="12">
        <v>28</v>
      </c>
      <c r="AB823" s="8" t="s">
        <v>1063</v>
      </c>
    </row>
    <row r="824" spans="2:29" ht="12">
      <c r="B824" s="34" t="s">
        <v>1030</v>
      </c>
      <c r="F824" s="21">
        <v>74126</v>
      </c>
      <c r="G824" s="21" t="s">
        <v>1046</v>
      </c>
      <c r="H824" s="14">
        <v>787</v>
      </c>
      <c r="I824" s="40" t="s">
        <v>46</v>
      </c>
      <c r="J824" s="42">
        <v>29</v>
      </c>
      <c r="K824" s="1" t="s">
        <v>1034</v>
      </c>
      <c r="L824" s="2" t="s">
        <v>47</v>
      </c>
      <c r="N824" s="2" t="s">
        <v>48</v>
      </c>
      <c r="O824" s="4" t="s">
        <v>49</v>
      </c>
      <c r="P824" s="2" t="s">
        <v>1344</v>
      </c>
      <c r="Q824" s="23" t="s">
        <v>1793</v>
      </c>
      <c r="R824" s="23" t="s">
        <v>1195</v>
      </c>
      <c r="S824" s="22">
        <v>31</v>
      </c>
      <c r="U824" s="3">
        <v>41.05067</v>
      </c>
      <c r="V824" s="3">
        <v>-118.7188</v>
      </c>
      <c r="Y824" s="11">
        <v>76.5</v>
      </c>
      <c r="Z824" s="14" t="s">
        <v>50</v>
      </c>
      <c r="AA824" s="14" t="s">
        <v>1106</v>
      </c>
      <c r="AB824" s="8" t="s">
        <v>1510</v>
      </c>
      <c r="AC824" s="14">
        <v>90</v>
      </c>
    </row>
    <row r="825" spans="2:28" ht="12">
      <c r="B825" s="34" t="s">
        <v>1189</v>
      </c>
      <c r="F825" s="21" t="s">
        <v>1046</v>
      </c>
      <c r="G825" s="21" t="s">
        <v>1046</v>
      </c>
      <c r="H825" s="14" t="s">
        <v>1046</v>
      </c>
      <c r="I825" s="40" t="s">
        <v>1046</v>
      </c>
      <c r="J825" s="42">
        <v>164</v>
      </c>
      <c r="K825" s="1" t="s">
        <v>1087</v>
      </c>
      <c r="L825" s="2" t="s">
        <v>51</v>
      </c>
      <c r="N825" s="2" t="s">
        <v>52</v>
      </c>
      <c r="O825" s="4" t="s">
        <v>53</v>
      </c>
      <c r="P825" s="2" t="s">
        <v>1217</v>
      </c>
      <c r="Q825" s="24" t="s">
        <v>1378</v>
      </c>
      <c r="R825" s="24" t="s">
        <v>1052</v>
      </c>
      <c r="S825" s="25" t="s">
        <v>1395</v>
      </c>
      <c r="T825" s="8" t="s">
        <v>54</v>
      </c>
      <c r="U825" s="3">
        <v>40.74944</v>
      </c>
      <c r="V825" s="3">
        <v>-116.42833</v>
      </c>
      <c r="Y825" s="12">
        <v>26</v>
      </c>
      <c r="AB825" s="8" t="s">
        <v>1063</v>
      </c>
    </row>
    <row r="826" spans="2:29" ht="12.75">
      <c r="B826" s="34" t="s">
        <v>1030</v>
      </c>
      <c r="F826" s="21" t="s">
        <v>1046</v>
      </c>
      <c r="G826" s="21" t="s">
        <v>1046</v>
      </c>
      <c r="H826" s="14">
        <v>112</v>
      </c>
      <c r="I826" s="40" t="s">
        <v>55</v>
      </c>
      <c r="J826" s="42" t="s">
        <v>1046</v>
      </c>
      <c r="K826" s="1" t="s">
        <v>1034</v>
      </c>
      <c r="L826" s="2" t="s">
        <v>56</v>
      </c>
      <c r="N826" s="2" t="s">
        <v>57</v>
      </c>
      <c r="O826" s="4" t="s">
        <v>2385</v>
      </c>
      <c r="P826" s="2" t="s">
        <v>1658</v>
      </c>
      <c r="Q826" s="23" t="s">
        <v>1608</v>
      </c>
      <c r="R826" s="23" t="s">
        <v>1669</v>
      </c>
      <c r="S826" s="22">
        <v>33</v>
      </c>
      <c r="U826" s="3">
        <v>40.07983</v>
      </c>
      <c r="V826" s="3">
        <v>-117.6043</v>
      </c>
      <c r="Y826" s="12">
        <f>48.3</f>
        <v>48.3</v>
      </c>
      <c r="Z826" s="28" t="s">
        <v>1042</v>
      </c>
      <c r="AB826" s="8" t="s">
        <v>1853</v>
      </c>
      <c r="AC826" s="14">
        <v>90</v>
      </c>
    </row>
    <row r="827" spans="2:29" ht="12">
      <c r="B827" s="34" t="s">
        <v>1030</v>
      </c>
      <c r="F827" s="21">
        <v>74006</v>
      </c>
      <c r="G827" s="21">
        <v>70111</v>
      </c>
      <c r="H827" s="14">
        <v>113</v>
      </c>
      <c r="I827" s="40" t="s">
        <v>55</v>
      </c>
      <c r="J827" s="42" t="s">
        <v>1046</v>
      </c>
      <c r="K827" s="1" t="s">
        <v>1034</v>
      </c>
      <c r="L827" s="2" t="s">
        <v>56</v>
      </c>
      <c r="N827" s="2" t="s">
        <v>57</v>
      </c>
      <c r="O827" s="4" t="s">
        <v>2385</v>
      </c>
      <c r="P827" s="2" t="s">
        <v>1658</v>
      </c>
      <c r="Q827" s="23" t="s">
        <v>1608</v>
      </c>
      <c r="R827" s="23" t="s">
        <v>1669</v>
      </c>
      <c r="S827" s="22">
        <v>33</v>
      </c>
      <c r="U827" s="3">
        <v>40.0801</v>
      </c>
      <c r="V827" s="3">
        <v>-117.6032</v>
      </c>
      <c r="Y827" s="11">
        <v>48.9</v>
      </c>
      <c r="Z827" s="14" t="s">
        <v>1042</v>
      </c>
      <c r="AB827" s="45" t="s">
        <v>1055</v>
      </c>
      <c r="AC827" s="14">
        <v>90</v>
      </c>
    </row>
    <row r="828" spans="2:29" ht="12.75">
      <c r="B828" t="s">
        <v>58</v>
      </c>
      <c r="C828" t="s">
        <v>59</v>
      </c>
      <c r="F828" s="27">
        <v>74246</v>
      </c>
      <c r="G828" s="39" t="s">
        <v>60</v>
      </c>
      <c r="H828" s="14" t="s">
        <v>1046</v>
      </c>
      <c r="I828" s="40">
        <v>113</v>
      </c>
      <c r="J828" s="42">
        <v>10</v>
      </c>
      <c r="K828" s="1" t="s">
        <v>1057</v>
      </c>
      <c r="L828" s="4" t="s">
        <v>61</v>
      </c>
      <c r="M828" s="4"/>
      <c r="N828" s="2" t="s">
        <v>62</v>
      </c>
      <c r="O828" s="28" t="s">
        <v>63</v>
      </c>
      <c r="P828" s="2" t="s">
        <v>1344</v>
      </c>
      <c r="Q828" s="24" t="s">
        <v>1950</v>
      </c>
      <c r="R828" s="24" t="s">
        <v>1369</v>
      </c>
      <c r="S828" s="25">
        <v>23</v>
      </c>
      <c r="T828"/>
      <c r="U828" s="3">
        <v>41.81627</v>
      </c>
      <c r="V828" s="3">
        <v>-118.8597</v>
      </c>
      <c r="Y828" s="12">
        <v>42.2</v>
      </c>
      <c r="Z828" s="28" t="s">
        <v>64</v>
      </c>
      <c r="AA828" s="28" t="s">
        <v>1106</v>
      </c>
      <c r="AB828" s="8" t="s">
        <v>65</v>
      </c>
      <c r="AC828" s="15">
        <v>90</v>
      </c>
    </row>
    <row r="829" spans="2:29" ht="12">
      <c r="B829" s="34" t="s">
        <v>1030</v>
      </c>
      <c r="F829" s="21" t="s">
        <v>66</v>
      </c>
      <c r="G829" s="21" t="s">
        <v>67</v>
      </c>
      <c r="H829" s="14">
        <v>622</v>
      </c>
      <c r="I829" s="40" t="s">
        <v>68</v>
      </c>
      <c r="J829" s="42">
        <v>297</v>
      </c>
      <c r="K829" s="1" t="s">
        <v>1087</v>
      </c>
      <c r="L829" s="2" t="s">
        <v>69</v>
      </c>
      <c r="N829" s="2" t="s">
        <v>70</v>
      </c>
      <c r="O829" s="4" t="s">
        <v>71</v>
      </c>
      <c r="P829" s="2" t="s">
        <v>1323</v>
      </c>
      <c r="Q829" s="23" t="s">
        <v>1218</v>
      </c>
      <c r="R829" s="23" t="s">
        <v>1829</v>
      </c>
      <c r="S829" s="22">
        <v>21</v>
      </c>
      <c r="T829" s="8" t="s">
        <v>2237</v>
      </c>
      <c r="U829" s="3">
        <v>39.41272</v>
      </c>
      <c r="V829" s="3">
        <v>-114.7787</v>
      </c>
      <c r="Y829" s="12">
        <f>29</f>
        <v>29</v>
      </c>
      <c r="Z829" s="14" t="s">
        <v>1042</v>
      </c>
      <c r="AB829" s="8" t="s">
        <v>1883</v>
      </c>
      <c r="AC829" s="14">
        <v>78</v>
      </c>
    </row>
    <row r="830" spans="2:29" ht="12">
      <c r="B830" s="34" t="s">
        <v>1030</v>
      </c>
      <c r="F830" s="21" t="s">
        <v>1046</v>
      </c>
      <c r="G830" s="21" t="s">
        <v>72</v>
      </c>
      <c r="H830" s="14">
        <v>623</v>
      </c>
      <c r="I830" s="40" t="s">
        <v>68</v>
      </c>
      <c r="J830" s="42">
        <v>298</v>
      </c>
      <c r="K830" s="1" t="s">
        <v>1087</v>
      </c>
      <c r="L830" s="2" t="s">
        <v>73</v>
      </c>
      <c r="N830" s="2" t="s">
        <v>70</v>
      </c>
      <c r="O830" s="4" t="s">
        <v>71</v>
      </c>
      <c r="P830" s="2" t="s">
        <v>1323</v>
      </c>
      <c r="Q830" s="23" t="s">
        <v>1218</v>
      </c>
      <c r="R830" s="23" t="s">
        <v>1829</v>
      </c>
      <c r="S830" s="22">
        <v>3</v>
      </c>
      <c r="T830" s="8" t="s">
        <v>74</v>
      </c>
      <c r="U830" s="3">
        <v>39.45371</v>
      </c>
      <c r="V830" s="3">
        <v>-114.7559</v>
      </c>
      <c r="Y830" s="12">
        <v>26</v>
      </c>
      <c r="Z830" s="14" t="s">
        <v>1042</v>
      </c>
      <c r="AB830" s="8" t="s">
        <v>1063</v>
      </c>
      <c r="AC830" s="14">
        <v>78</v>
      </c>
    </row>
    <row r="831" spans="2:29" ht="12">
      <c r="B831" s="34" t="s">
        <v>1030</v>
      </c>
      <c r="F831" s="21" t="s">
        <v>1046</v>
      </c>
      <c r="G831" s="21" t="s">
        <v>1046</v>
      </c>
      <c r="H831" s="14">
        <v>627</v>
      </c>
      <c r="I831" s="40" t="s">
        <v>75</v>
      </c>
      <c r="J831" s="43" t="s">
        <v>1046</v>
      </c>
      <c r="K831" s="1" t="s">
        <v>1034</v>
      </c>
      <c r="L831" s="2" t="s">
        <v>76</v>
      </c>
      <c r="N831" s="2" t="s">
        <v>77</v>
      </c>
      <c r="O831" s="4" t="s">
        <v>78</v>
      </c>
      <c r="P831" s="2" t="s">
        <v>1070</v>
      </c>
      <c r="Q831" s="23" t="s">
        <v>1310</v>
      </c>
      <c r="R831" s="23" t="s">
        <v>1692</v>
      </c>
      <c r="S831" s="22">
        <v>34</v>
      </c>
      <c r="U831" s="3">
        <v>39.02761</v>
      </c>
      <c r="V831" s="3">
        <v>-117.1357</v>
      </c>
      <c r="Y831" s="48">
        <v>-9999</v>
      </c>
      <c r="Z831" s="14" t="s">
        <v>79</v>
      </c>
      <c r="AC831" s="14">
        <v>88</v>
      </c>
    </row>
    <row r="832" spans="2:29" ht="12">
      <c r="B832" s="34" t="s">
        <v>1030</v>
      </c>
      <c r="F832" s="21" t="s">
        <v>1046</v>
      </c>
      <c r="G832" s="21" t="s">
        <v>1046</v>
      </c>
      <c r="H832" s="14">
        <v>628</v>
      </c>
      <c r="I832" s="40" t="s">
        <v>75</v>
      </c>
      <c r="J832" s="42">
        <v>264.2</v>
      </c>
      <c r="K832" s="1" t="s">
        <v>1034</v>
      </c>
      <c r="L832" s="2" t="s">
        <v>80</v>
      </c>
      <c r="N832" s="2" t="s">
        <v>77</v>
      </c>
      <c r="O832" s="4" t="s">
        <v>78</v>
      </c>
      <c r="P832" s="2" t="s">
        <v>1070</v>
      </c>
      <c r="Q832" s="23" t="s">
        <v>1310</v>
      </c>
      <c r="R832" s="23" t="s">
        <v>1692</v>
      </c>
      <c r="S832" s="22">
        <v>34</v>
      </c>
      <c r="U832" s="3">
        <v>39.02725</v>
      </c>
      <c r="V832" s="3">
        <v>-117.1363</v>
      </c>
      <c r="Y832" s="48">
        <v>-9999</v>
      </c>
      <c r="Z832" s="14" t="s">
        <v>79</v>
      </c>
      <c r="AB832" s="8" t="s">
        <v>1235</v>
      </c>
      <c r="AC832" s="14">
        <v>88</v>
      </c>
    </row>
    <row r="833" spans="2:29" ht="12">
      <c r="B833" s="34" t="s">
        <v>1030</v>
      </c>
      <c r="F833" s="21">
        <v>74860</v>
      </c>
      <c r="G833" s="21" t="s">
        <v>1046</v>
      </c>
      <c r="H833" s="14">
        <v>625</v>
      </c>
      <c r="I833" s="40" t="s">
        <v>1438</v>
      </c>
      <c r="J833" s="42" t="s">
        <v>1046</v>
      </c>
      <c r="K833" s="1" t="s">
        <v>1047</v>
      </c>
      <c r="L833" s="2" t="s">
        <v>81</v>
      </c>
      <c r="N833" s="2" t="s">
        <v>82</v>
      </c>
      <c r="O833" s="4" t="s">
        <v>83</v>
      </c>
      <c r="P833" s="2" t="s">
        <v>1330</v>
      </c>
      <c r="Q833" s="23" t="s">
        <v>1442</v>
      </c>
      <c r="R833" s="23" t="s">
        <v>84</v>
      </c>
      <c r="S833" s="22">
        <v>20</v>
      </c>
      <c r="U833" s="3">
        <v>36.78197</v>
      </c>
      <c r="V833" s="3">
        <v>-114.0923</v>
      </c>
      <c r="Y833" s="11">
        <v>23.3</v>
      </c>
      <c r="Z833" s="14" t="s">
        <v>1042</v>
      </c>
      <c r="AA833" s="14" t="s">
        <v>1054</v>
      </c>
      <c r="AB833" s="45" t="s">
        <v>1055</v>
      </c>
      <c r="AC833" s="14">
        <v>85</v>
      </c>
    </row>
    <row r="834" spans="2:29" ht="12">
      <c r="B834" s="34" t="s">
        <v>1030</v>
      </c>
      <c r="F834" s="21">
        <v>74861</v>
      </c>
      <c r="G834" s="21" t="s">
        <v>1046</v>
      </c>
      <c r="H834" s="14">
        <v>626</v>
      </c>
      <c r="I834" s="40" t="s">
        <v>1438</v>
      </c>
      <c r="J834" s="42" t="s">
        <v>1046</v>
      </c>
      <c r="K834" s="1" t="s">
        <v>1047</v>
      </c>
      <c r="L834" s="2" t="s">
        <v>85</v>
      </c>
      <c r="N834" s="2" t="s">
        <v>82</v>
      </c>
      <c r="O834" s="4" t="s">
        <v>83</v>
      </c>
      <c r="P834" s="2" t="s">
        <v>1330</v>
      </c>
      <c r="Q834" s="23" t="s">
        <v>1442</v>
      </c>
      <c r="R834" s="23" t="s">
        <v>84</v>
      </c>
      <c r="S834" s="22">
        <v>29</v>
      </c>
      <c r="U834" s="3">
        <v>36.78162</v>
      </c>
      <c r="V834" s="3">
        <v>-114.0908</v>
      </c>
      <c r="Y834" s="11">
        <v>22.2</v>
      </c>
      <c r="Z834" s="14" t="s">
        <v>1042</v>
      </c>
      <c r="AA834" s="14" t="s">
        <v>1054</v>
      </c>
      <c r="AB834" s="45" t="s">
        <v>1055</v>
      </c>
      <c r="AC834" s="14">
        <v>85</v>
      </c>
    </row>
    <row r="835" spans="2:29" ht="12">
      <c r="B835" t="s">
        <v>1044</v>
      </c>
      <c r="C835" t="s">
        <v>86</v>
      </c>
      <c r="F835" s="21" t="s">
        <v>87</v>
      </c>
      <c r="G835" s="21" t="s">
        <v>88</v>
      </c>
      <c r="H835" s="14" t="s">
        <v>1046</v>
      </c>
      <c r="I835" s="40">
        <v>56</v>
      </c>
      <c r="J835" s="42">
        <v>79</v>
      </c>
      <c r="K835" s="1" t="s">
        <v>1034</v>
      </c>
      <c r="L835" s="4" t="s">
        <v>89</v>
      </c>
      <c r="M835" s="4"/>
      <c r="N835" s="2" t="s">
        <v>90</v>
      </c>
      <c r="O835" s="4" t="s">
        <v>91</v>
      </c>
      <c r="P835" s="2" t="s">
        <v>1732</v>
      </c>
      <c r="Q835" s="24" t="s">
        <v>1950</v>
      </c>
      <c r="R835" s="24" t="s">
        <v>1829</v>
      </c>
      <c r="S835" s="25" t="s">
        <v>1514</v>
      </c>
      <c r="T835"/>
      <c r="U835" s="3">
        <v>41.78817</v>
      </c>
      <c r="V835" s="3">
        <v>-114.72933</v>
      </c>
      <c r="Y835" s="12">
        <f>60</f>
        <v>60</v>
      </c>
      <c r="Z835" s="18" t="s">
        <v>1312</v>
      </c>
      <c r="AA835" s="14" t="s">
        <v>1054</v>
      </c>
      <c r="AB835" s="8" t="s">
        <v>1220</v>
      </c>
      <c r="AC835" s="14">
        <v>89</v>
      </c>
    </row>
    <row r="836" spans="2:29" ht="12">
      <c r="B836" s="34" t="s">
        <v>2386</v>
      </c>
      <c r="F836" s="21" t="s">
        <v>1046</v>
      </c>
      <c r="G836" s="21" t="s">
        <v>1046</v>
      </c>
      <c r="H836" s="14" t="s">
        <v>1046</v>
      </c>
      <c r="I836" s="40">
        <v>56</v>
      </c>
      <c r="J836" s="42">
        <v>78</v>
      </c>
      <c r="K836" s="1" t="s">
        <v>1057</v>
      </c>
      <c r="L836" s="4" t="s">
        <v>1058</v>
      </c>
      <c r="M836" s="4"/>
      <c r="N836" s="2" t="s">
        <v>90</v>
      </c>
      <c r="O836" s="4" t="s">
        <v>92</v>
      </c>
      <c r="P836" s="2" t="s">
        <v>1732</v>
      </c>
      <c r="Q836" s="24" t="s">
        <v>1950</v>
      </c>
      <c r="R836" s="24" t="s">
        <v>1829</v>
      </c>
      <c r="S836" s="25" t="s">
        <v>1900</v>
      </c>
      <c r="T836" s="8" t="s">
        <v>93</v>
      </c>
      <c r="U836" s="3">
        <v>41.77306</v>
      </c>
      <c r="V836" s="3">
        <v>-114.75056</v>
      </c>
      <c r="Y836" s="12">
        <v>54</v>
      </c>
      <c r="Z836"/>
      <c r="AA836"/>
      <c r="AB836" s="8" t="s">
        <v>1063</v>
      </c>
      <c r="AC836"/>
    </row>
    <row r="837" spans="2:28" ht="12">
      <c r="B837" t="s">
        <v>1044</v>
      </c>
      <c r="C837" t="s">
        <v>94</v>
      </c>
      <c r="F837" s="21" t="s">
        <v>1046</v>
      </c>
      <c r="G837" s="21" t="s">
        <v>1046</v>
      </c>
      <c r="H837" s="14" t="s">
        <v>1046</v>
      </c>
      <c r="I837" s="40">
        <v>277</v>
      </c>
      <c r="J837" s="42">
        <v>206</v>
      </c>
      <c r="K837" s="1" t="s">
        <v>1057</v>
      </c>
      <c r="L837" s="2" t="s">
        <v>95</v>
      </c>
      <c r="N837" s="2" t="s">
        <v>96</v>
      </c>
      <c r="O837" s="4" t="s">
        <v>97</v>
      </c>
      <c r="P837" s="2" t="s">
        <v>1384</v>
      </c>
      <c r="Q837" s="24" t="s">
        <v>1233</v>
      </c>
      <c r="R837" s="24" t="s">
        <v>1285</v>
      </c>
      <c r="S837" s="22">
        <v>27</v>
      </c>
      <c r="T837"/>
      <c r="U837" s="3">
        <v>39.481</v>
      </c>
      <c r="V837" s="3">
        <v>-119.825</v>
      </c>
      <c r="Y837" s="12">
        <v>88</v>
      </c>
      <c r="AB837" s="8" t="s">
        <v>1403</v>
      </c>
    </row>
    <row r="838" spans="2:28" ht="12">
      <c r="B838" t="s">
        <v>1044</v>
      </c>
      <c r="C838" t="s">
        <v>98</v>
      </c>
      <c r="F838" s="21" t="s">
        <v>1046</v>
      </c>
      <c r="G838" s="21" t="s">
        <v>1046</v>
      </c>
      <c r="H838" s="14" t="s">
        <v>1046</v>
      </c>
      <c r="I838" s="40">
        <v>277</v>
      </c>
      <c r="J838" s="42">
        <v>207</v>
      </c>
      <c r="K838" s="20" t="s">
        <v>1057</v>
      </c>
      <c r="L838" s="2" t="s">
        <v>99</v>
      </c>
      <c r="N838" s="2" t="s">
        <v>96</v>
      </c>
      <c r="O838" s="4" t="s">
        <v>97</v>
      </c>
      <c r="P838" s="2" t="s">
        <v>1384</v>
      </c>
      <c r="Q838" s="24" t="s">
        <v>1233</v>
      </c>
      <c r="R838" s="24" t="s">
        <v>1285</v>
      </c>
      <c r="S838" s="25" t="s">
        <v>1286</v>
      </c>
      <c r="T838" s="8" t="s">
        <v>1435</v>
      </c>
      <c r="U838" s="3">
        <v>39.48167</v>
      </c>
      <c r="V838" s="3">
        <v>-119.81</v>
      </c>
      <c r="Y838" s="12">
        <f>80</f>
        <v>80</v>
      </c>
      <c r="AB838" s="8" t="s">
        <v>100</v>
      </c>
    </row>
    <row r="839" spans="2:29" ht="12">
      <c r="B839" t="s">
        <v>1044</v>
      </c>
      <c r="C839" t="s">
        <v>101</v>
      </c>
      <c r="F839" s="21" t="s">
        <v>102</v>
      </c>
      <c r="G839" s="21" t="s">
        <v>103</v>
      </c>
      <c r="H839" s="14" t="s">
        <v>1046</v>
      </c>
      <c r="I839" s="40">
        <v>277</v>
      </c>
      <c r="J839" s="42">
        <v>205</v>
      </c>
      <c r="K839" s="1" t="s">
        <v>1057</v>
      </c>
      <c r="L839" s="2" t="s">
        <v>104</v>
      </c>
      <c r="N839" s="2" t="s">
        <v>96</v>
      </c>
      <c r="O839" s="4" t="s">
        <v>105</v>
      </c>
      <c r="P839" s="2" t="s">
        <v>1384</v>
      </c>
      <c r="Q839" s="24" t="s">
        <v>1233</v>
      </c>
      <c r="R839" s="24" t="s">
        <v>1285</v>
      </c>
      <c r="S839" s="25" t="s">
        <v>1438</v>
      </c>
      <c r="T839" s="8" t="s">
        <v>106</v>
      </c>
      <c r="U839" s="3">
        <v>39.50167</v>
      </c>
      <c r="V839" s="3">
        <v>-119.79833</v>
      </c>
      <c r="Y839" s="12">
        <f>47.2</f>
        <v>47.2</v>
      </c>
      <c r="Z839" s="18" t="s">
        <v>107</v>
      </c>
      <c r="AA839" s="14" t="s">
        <v>1054</v>
      </c>
      <c r="AB839" s="8" t="s">
        <v>100</v>
      </c>
      <c r="AC839" s="14">
        <v>82</v>
      </c>
    </row>
    <row r="840" spans="2:30" ht="12">
      <c r="B840" s="34" t="s">
        <v>1030</v>
      </c>
      <c r="F840" s="21" t="s">
        <v>108</v>
      </c>
      <c r="G840" s="21" t="s">
        <v>109</v>
      </c>
      <c r="H840" s="14">
        <v>635</v>
      </c>
      <c r="I840" s="40" t="s">
        <v>1061</v>
      </c>
      <c r="J840" s="42">
        <v>437</v>
      </c>
      <c r="K840" s="1" t="s">
        <v>1087</v>
      </c>
      <c r="L840" s="2" t="s">
        <v>110</v>
      </c>
      <c r="N840" s="2" t="s">
        <v>111</v>
      </c>
      <c r="O840" s="4" t="s">
        <v>112</v>
      </c>
      <c r="P840" s="2" t="s">
        <v>1330</v>
      </c>
      <c r="Q840" s="23" t="s">
        <v>1680</v>
      </c>
      <c r="R840" s="23" t="s">
        <v>1332</v>
      </c>
      <c r="S840" s="22">
        <v>21</v>
      </c>
      <c r="T840" s="8" t="s">
        <v>113</v>
      </c>
      <c r="U840" s="3">
        <v>36.71001</v>
      </c>
      <c r="V840" s="3">
        <v>-114.715</v>
      </c>
      <c r="Y840" s="12">
        <f>31.6</f>
        <v>31.6</v>
      </c>
      <c r="Z840" s="14" t="s">
        <v>1434</v>
      </c>
      <c r="AB840" s="8" t="s">
        <v>114</v>
      </c>
      <c r="AC840" s="14">
        <v>83</v>
      </c>
      <c r="AD840" t="s">
        <v>115</v>
      </c>
    </row>
    <row r="841" spans="2:29" ht="12">
      <c r="B841" s="34" t="s">
        <v>1030</v>
      </c>
      <c r="F841" s="21" t="s">
        <v>1046</v>
      </c>
      <c r="G841" s="21" t="s">
        <v>1046</v>
      </c>
      <c r="H841" s="14">
        <v>636</v>
      </c>
      <c r="I841" s="40" t="s">
        <v>1061</v>
      </c>
      <c r="J841" s="21" t="s">
        <v>1046</v>
      </c>
      <c r="K841" s="1" t="s">
        <v>1087</v>
      </c>
      <c r="L841" s="2" t="s">
        <v>1366</v>
      </c>
      <c r="N841" s="2" t="s">
        <v>111</v>
      </c>
      <c r="O841" s="4" t="s">
        <v>112</v>
      </c>
      <c r="P841" s="2" t="s">
        <v>1330</v>
      </c>
      <c r="Q841" s="23" t="s">
        <v>1680</v>
      </c>
      <c r="R841" s="23" t="s">
        <v>1332</v>
      </c>
      <c r="S841" s="22">
        <v>21</v>
      </c>
      <c r="U841" s="3">
        <v>36.70956</v>
      </c>
      <c r="V841" s="3">
        <v>-114.7151</v>
      </c>
      <c r="Y841" s="49">
        <v>-8888</v>
      </c>
      <c r="Z841" s="14" t="s">
        <v>1434</v>
      </c>
      <c r="AB841" s="44" t="s">
        <v>1071</v>
      </c>
      <c r="AC841" s="14">
        <v>83</v>
      </c>
    </row>
    <row r="842" spans="2:29" ht="12">
      <c r="B842" s="34" t="s">
        <v>1030</v>
      </c>
      <c r="F842" s="21" t="s">
        <v>1046</v>
      </c>
      <c r="G842" s="21" t="s">
        <v>1046</v>
      </c>
      <c r="H842" s="14">
        <v>637</v>
      </c>
      <c r="I842" s="40" t="s">
        <v>1061</v>
      </c>
      <c r="J842" s="21" t="s">
        <v>1046</v>
      </c>
      <c r="K842" s="1" t="s">
        <v>1087</v>
      </c>
      <c r="L842" s="2" t="s">
        <v>1366</v>
      </c>
      <c r="N842" s="2" t="s">
        <v>111</v>
      </c>
      <c r="O842" s="4" t="s">
        <v>112</v>
      </c>
      <c r="P842" s="2" t="s">
        <v>1330</v>
      </c>
      <c r="Q842" s="23" t="s">
        <v>1680</v>
      </c>
      <c r="R842" s="23" t="s">
        <v>1332</v>
      </c>
      <c r="S842" s="22">
        <v>21</v>
      </c>
      <c r="U842" s="3">
        <v>36.71024</v>
      </c>
      <c r="V842" s="3">
        <v>-114.712</v>
      </c>
      <c r="Y842" s="49">
        <v>-8888</v>
      </c>
      <c r="Z842" s="14" t="s">
        <v>1434</v>
      </c>
      <c r="AB842" s="44" t="s">
        <v>1071</v>
      </c>
      <c r="AC842" s="14">
        <v>83</v>
      </c>
    </row>
    <row r="843" spans="2:29" ht="12">
      <c r="B843" s="34" t="s">
        <v>1030</v>
      </c>
      <c r="F843" s="21" t="s">
        <v>1046</v>
      </c>
      <c r="G843" s="21" t="s">
        <v>1046</v>
      </c>
      <c r="H843" s="14">
        <v>640</v>
      </c>
      <c r="I843" s="40" t="s">
        <v>1061</v>
      </c>
      <c r="J843" s="21" t="s">
        <v>1046</v>
      </c>
      <c r="K843" s="1" t="s">
        <v>1087</v>
      </c>
      <c r="L843" s="2" t="s">
        <v>1099</v>
      </c>
      <c r="N843" s="2" t="s">
        <v>111</v>
      </c>
      <c r="O843" s="4" t="s">
        <v>112</v>
      </c>
      <c r="P843" s="2" t="s">
        <v>1330</v>
      </c>
      <c r="Q843" s="23" t="s">
        <v>1680</v>
      </c>
      <c r="R843" s="23" t="s">
        <v>1332</v>
      </c>
      <c r="S843" s="22">
        <v>16</v>
      </c>
      <c r="U843" s="3">
        <v>36.72095</v>
      </c>
      <c r="V843" s="3">
        <v>-114.7276</v>
      </c>
      <c r="Y843" s="48">
        <v>-8888</v>
      </c>
      <c r="Z843" s="14" t="s">
        <v>1100</v>
      </c>
      <c r="AB843" s="44" t="s">
        <v>1071</v>
      </c>
      <c r="AC843" s="14">
        <v>83</v>
      </c>
    </row>
    <row r="844" spans="2:29" ht="12">
      <c r="B844" s="34" t="s">
        <v>1030</v>
      </c>
      <c r="F844" s="21" t="s">
        <v>1046</v>
      </c>
      <c r="G844" s="21" t="s">
        <v>1046</v>
      </c>
      <c r="H844" s="14">
        <v>641</v>
      </c>
      <c r="I844" s="40" t="s">
        <v>1061</v>
      </c>
      <c r="J844" s="21" t="s">
        <v>1046</v>
      </c>
      <c r="K844" s="1" t="s">
        <v>1087</v>
      </c>
      <c r="L844" s="2" t="s">
        <v>1099</v>
      </c>
      <c r="N844" s="2" t="s">
        <v>111</v>
      </c>
      <c r="O844" s="4" t="s">
        <v>112</v>
      </c>
      <c r="P844" s="2" t="s">
        <v>1330</v>
      </c>
      <c r="Q844" s="23" t="s">
        <v>1680</v>
      </c>
      <c r="R844" s="23" t="s">
        <v>1332</v>
      </c>
      <c r="S844" s="22">
        <v>16</v>
      </c>
      <c r="U844" s="3">
        <v>36.72029</v>
      </c>
      <c r="V844" s="3">
        <v>-114.7273</v>
      </c>
      <c r="Y844" s="48">
        <v>-8888</v>
      </c>
      <c r="Z844" s="14" t="s">
        <v>1100</v>
      </c>
      <c r="AB844" s="44" t="s">
        <v>1071</v>
      </c>
      <c r="AC844" s="14">
        <v>83</v>
      </c>
    </row>
    <row r="845" spans="2:29" ht="12">
      <c r="B845" s="34" t="s">
        <v>1030</v>
      </c>
      <c r="F845" s="21" t="s">
        <v>1046</v>
      </c>
      <c r="G845" s="21" t="s">
        <v>1046</v>
      </c>
      <c r="H845" s="14">
        <v>642</v>
      </c>
      <c r="I845" s="40" t="s">
        <v>1061</v>
      </c>
      <c r="J845" s="21" t="s">
        <v>1046</v>
      </c>
      <c r="K845" s="1" t="s">
        <v>1087</v>
      </c>
      <c r="L845" s="2" t="s">
        <v>1099</v>
      </c>
      <c r="N845" s="2" t="s">
        <v>111</v>
      </c>
      <c r="O845" s="4" t="s">
        <v>112</v>
      </c>
      <c r="P845" s="2" t="s">
        <v>1330</v>
      </c>
      <c r="Q845" s="23" t="s">
        <v>1680</v>
      </c>
      <c r="R845" s="23" t="s">
        <v>1332</v>
      </c>
      <c r="S845" s="22">
        <v>16</v>
      </c>
      <c r="U845" s="3">
        <v>36.72033</v>
      </c>
      <c r="V845" s="3">
        <v>-114.7251</v>
      </c>
      <c r="Y845" s="48">
        <v>-8888</v>
      </c>
      <c r="Z845" s="14" t="s">
        <v>1100</v>
      </c>
      <c r="AB845" s="44" t="s">
        <v>1071</v>
      </c>
      <c r="AC845" s="14">
        <v>83</v>
      </c>
    </row>
    <row r="846" spans="2:29" ht="12">
      <c r="B846" s="34" t="s">
        <v>1030</v>
      </c>
      <c r="F846" s="21" t="s">
        <v>1046</v>
      </c>
      <c r="G846" s="21" t="s">
        <v>116</v>
      </c>
      <c r="H846" s="14">
        <v>643</v>
      </c>
      <c r="I846" s="40" t="s">
        <v>1061</v>
      </c>
      <c r="J846" s="42">
        <v>436</v>
      </c>
      <c r="K846" s="1" t="s">
        <v>1087</v>
      </c>
      <c r="L846" s="2" t="s">
        <v>117</v>
      </c>
      <c r="N846" s="2" t="s">
        <v>111</v>
      </c>
      <c r="O846" s="4" t="s">
        <v>112</v>
      </c>
      <c r="P846" s="2" t="s">
        <v>1330</v>
      </c>
      <c r="Q846" s="23" t="s">
        <v>1680</v>
      </c>
      <c r="R846" s="23" t="s">
        <v>1332</v>
      </c>
      <c r="S846" s="22">
        <v>16</v>
      </c>
      <c r="T846" s="8" t="s">
        <v>118</v>
      </c>
      <c r="U846" s="3">
        <v>36.72197</v>
      </c>
      <c r="V846" s="3">
        <v>-114.716</v>
      </c>
      <c r="Y846" s="12">
        <f>32.2</f>
        <v>32.2</v>
      </c>
      <c r="Z846" s="14" t="s">
        <v>1042</v>
      </c>
      <c r="AB846" s="8" t="s">
        <v>119</v>
      </c>
      <c r="AC846" s="14">
        <v>83</v>
      </c>
    </row>
    <row r="847" spans="2:29" ht="12">
      <c r="B847" s="34" t="s">
        <v>1030</v>
      </c>
      <c r="F847" s="21">
        <v>74862</v>
      </c>
      <c r="G847" s="21" t="s">
        <v>1046</v>
      </c>
      <c r="H847" s="14">
        <v>638</v>
      </c>
      <c r="I847" s="40" t="s">
        <v>1061</v>
      </c>
      <c r="J847" s="42" t="s">
        <v>1046</v>
      </c>
      <c r="K847" s="1" t="s">
        <v>1047</v>
      </c>
      <c r="L847" s="2" t="s">
        <v>120</v>
      </c>
      <c r="N847" s="2" t="s">
        <v>111</v>
      </c>
      <c r="O847" s="4" t="s">
        <v>112</v>
      </c>
      <c r="P847" s="2" t="s">
        <v>1330</v>
      </c>
      <c r="Q847" s="23" t="s">
        <v>1680</v>
      </c>
      <c r="R847" s="23" t="s">
        <v>1332</v>
      </c>
      <c r="S847" s="22">
        <v>8</v>
      </c>
      <c r="U847" s="3">
        <v>36.73659</v>
      </c>
      <c r="V847" s="3">
        <v>-114.735</v>
      </c>
      <c r="Y847" s="11">
        <v>26.7</v>
      </c>
      <c r="Z847" s="14" t="s">
        <v>1042</v>
      </c>
      <c r="AA847" s="14" t="s">
        <v>1106</v>
      </c>
      <c r="AB847" s="45" t="s">
        <v>1008</v>
      </c>
      <c r="AC847" s="14">
        <v>83</v>
      </c>
    </row>
    <row r="848" spans="2:29" ht="12">
      <c r="B848" s="34" t="s">
        <v>1030</v>
      </c>
      <c r="F848" s="21">
        <v>74863</v>
      </c>
      <c r="G848" s="21" t="s">
        <v>1046</v>
      </c>
      <c r="H848" s="14">
        <v>639</v>
      </c>
      <c r="I848" s="40" t="s">
        <v>1061</v>
      </c>
      <c r="J848" s="42" t="s">
        <v>1046</v>
      </c>
      <c r="K848" s="1" t="s">
        <v>1047</v>
      </c>
      <c r="L848" s="2" t="s">
        <v>121</v>
      </c>
      <c r="N848" s="2" t="s">
        <v>111</v>
      </c>
      <c r="O848" s="4" t="s">
        <v>112</v>
      </c>
      <c r="P848" s="2" t="s">
        <v>1330</v>
      </c>
      <c r="Q848" s="23" t="s">
        <v>1680</v>
      </c>
      <c r="R848" s="23" t="s">
        <v>1332</v>
      </c>
      <c r="S848" s="22">
        <v>8</v>
      </c>
      <c r="U848" s="3">
        <v>36.73158</v>
      </c>
      <c r="V848" s="3">
        <v>-114.7349</v>
      </c>
      <c r="Y848" s="11">
        <v>27.5</v>
      </c>
      <c r="Z848" s="14" t="s">
        <v>1042</v>
      </c>
      <c r="AA848" s="14" t="s">
        <v>1106</v>
      </c>
      <c r="AB848" s="45" t="s">
        <v>1055</v>
      </c>
      <c r="AC848" s="14">
        <v>83</v>
      </c>
    </row>
    <row r="849" spans="2:29" ht="12">
      <c r="B849" t="s">
        <v>1044</v>
      </c>
      <c r="F849" s="21">
        <v>74687</v>
      </c>
      <c r="G849" s="21">
        <v>70507</v>
      </c>
      <c r="H849" s="14" t="s">
        <v>1046</v>
      </c>
      <c r="I849" s="40">
        <v>161</v>
      </c>
      <c r="J849" s="42">
        <v>277</v>
      </c>
      <c r="K849" s="1" t="s">
        <v>1047</v>
      </c>
      <c r="L849" s="2" t="s">
        <v>122</v>
      </c>
      <c r="N849" s="2" t="s">
        <v>123</v>
      </c>
      <c r="O849" s="4" t="s">
        <v>124</v>
      </c>
      <c r="P849" s="2" t="s">
        <v>1244</v>
      </c>
      <c r="Q849" s="24" t="s">
        <v>1218</v>
      </c>
      <c r="R849" s="24" t="s">
        <v>1254</v>
      </c>
      <c r="S849" s="25" t="s">
        <v>1900</v>
      </c>
      <c r="T849" s="8" t="s">
        <v>1091</v>
      </c>
      <c r="U849" s="3">
        <v>39.3881</v>
      </c>
      <c r="V849" s="3">
        <v>-116.6894</v>
      </c>
      <c r="Y849" s="12">
        <f>21.7</f>
        <v>21.7</v>
      </c>
      <c r="Z849" s="14" t="s">
        <v>1390</v>
      </c>
      <c r="AA849" s="14" t="s">
        <v>1106</v>
      </c>
      <c r="AB849" s="8" t="s">
        <v>1225</v>
      </c>
      <c r="AC849" s="14">
        <v>89</v>
      </c>
    </row>
    <row r="850" spans="2:28" ht="12">
      <c r="B850" t="s">
        <v>1044</v>
      </c>
      <c r="F850" s="21" t="s">
        <v>1046</v>
      </c>
      <c r="G850" s="21" t="s">
        <v>1046</v>
      </c>
      <c r="H850" s="14" t="s">
        <v>1046</v>
      </c>
      <c r="I850" s="40">
        <v>41</v>
      </c>
      <c r="J850" s="42">
        <v>448</v>
      </c>
      <c r="K850" s="1" t="s">
        <v>1047</v>
      </c>
      <c r="L850" s="4" t="s">
        <v>125</v>
      </c>
      <c r="M850" s="4"/>
      <c r="N850" s="2" t="s">
        <v>126</v>
      </c>
      <c r="O850" s="4" t="s">
        <v>127</v>
      </c>
      <c r="P850" s="2" t="s">
        <v>1330</v>
      </c>
      <c r="Q850" s="24" t="s">
        <v>128</v>
      </c>
      <c r="R850" s="24" t="s">
        <v>2418</v>
      </c>
      <c r="S850" s="25" t="s">
        <v>1558</v>
      </c>
      <c r="T850" s="8" t="s">
        <v>129</v>
      </c>
      <c r="U850" s="3">
        <v>35.15833</v>
      </c>
      <c r="V850" s="3">
        <v>-114.58639</v>
      </c>
      <c r="Y850" s="12">
        <v>29</v>
      </c>
      <c r="AB850" s="8" t="s">
        <v>1063</v>
      </c>
    </row>
    <row r="851" spans="2:29" ht="12">
      <c r="B851" s="34" t="s">
        <v>1030</v>
      </c>
      <c r="F851" s="21" t="s">
        <v>1046</v>
      </c>
      <c r="G851" s="21" t="s">
        <v>1046</v>
      </c>
      <c r="H851" s="14">
        <v>646</v>
      </c>
      <c r="I851" s="40" t="s">
        <v>130</v>
      </c>
      <c r="J851" s="43" t="s">
        <v>1046</v>
      </c>
      <c r="K851" s="1" t="s">
        <v>1034</v>
      </c>
      <c r="L851" s="2" t="s">
        <v>131</v>
      </c>
      <c r="N851" s="2" t="s">
        <v>132</v>
      </c>
      <c r="O851" s="4" t="s">
        <v>133</v>
      </c>
      <c r="P851" s="2" t="s">
        <v>1323</v>
      </c>
      <c r="Q851" s="23" t="s">
        <v>1548</v>
      </c>
      <c r="R851" s="23" t="s">
        <v>1582</v>
      </c>
      <c r="S851" s="22">
        <v>24</v>
      </c>
      <c r="U851" s="3">
        <v>39.66844</v>
      </c>
      <c r="V851" s="3">
        <v>-114.8054</v>
      </c>
      <c r="Y851" s="48">
        <v>-9999</v>
      </c>
      <c r="Z851" s="14" t="s">
        <v>134</v>
      </c>
      <c r="AB851" s="44" t="s">
        <v>1071</v>
      </c>
      <c r="AC851" s="14">
        <v>82</v>
      </c>
    </row>
    <row r="852" spans="2:29" ht="12">
      <c r="B852" s="34" t="s">
        <v>1030</v>
      </c>
      <c r="F852" s="21" t="s">
        <v>1046</v>
      </c>
      <c r="G852" s="21" t="s">
        <v>1046</v>
      </c>
      <c r="H852" s="14">
        <v>647</v>
      </c>
      <c r="I852" s="40" t="s">
        <v>130</v>
      </c>
      <c r="J852" s="43" t="s">
        <v>1046</v>
      </c>
      <c r="K852" s="1" t="s">
        <v>1034</v>
      </c>
      <c r="L852" s="2" t="s">
        <v>131</v>
      </c>
      <c r="N852" s="2" t="s">
        <v>132</v>
      </c>
      <c r="O852" s="4" t="s">
        <v>133</v>
      </c>
      <c r="P852" s="2" t="s">
        <v>1323</v>
      </c>
      <c r="Q852" s="23" t="s">
        <v>1548</v>
      </c>
      <c r="R852" s="23" t="s">
        <v>1582</v>
      </c>
      <c r="S852" s="22">
        <v>24</v>
      </c>
      <c r="U852" s="3">
        <v>39.668</v>
      </c>
      <c r="V852" s="3">
        <v>-114.8056</v>
      </c>
      <c r="Y852" s="48">
        <v>-9999</v>
      </c>
      <c r="Z852" s="14" t="s">
        <v>134</v>
      </c>
      <c r="AB852" s="44" t="s">
        <v>1071</v>
      </c>
      <c r="AC852" s="14">
        <v>82</v>
      </c>
    </row>
    <row r="853" spans="2:29" ht="12">
      <c r="B853" s="34" t="s">
        <v>1030</v>
      </c>
      <c r="F853" s="21" t="s">
        <v>1046</v>
      </c>
      <c r="G853" s="21" t="s">
        <v>1046</v>
      </c>
      <c r="H853" s="14">
        <v>648</v>
      </c>
      <c r="I853" s="40" t="s">
        <v>130</v>
      </c>
      <c r="J853" s="43" t="s">
        <v>1046</v>
      </c>
      <c r="K853" s="1" t="s">
        <v>1034</v>
      </c>
      <c r="L853" s="2" t="s">
        <v>131</v>
      </c>
      <c r="N853" s="2" t="s">
        <v>132</v>
      </c>
      <c r="O853" s="4" t="s">
        <v>133</v>
      </c>
      <c r="P853" s="2" t="s">
        <v>1323</v>
      </c>
      <c r="Q853" s="23" t="s">
        <v>1548</v>
      </c>
      <c r="R853" s="23" t="s">
        <v>1582</v>
      </c>
      <c r="S853" s="22">
        <v>24</v>
      </c>
      <c r="U853" s="3">
        <v>39.66714</v>
      </c>
      <c r="V853" s="3">
        <v>-114.8055</v>
      </c>
      <c r="Y853" s="48">
        <v>-9999</v>
      </c>
      <c r="Z853" s="14" t="s">
        <v>134</v>
      </c>
      <c r="AB853" s="44" t="s">
        <v>1071</v>
      </c>
      <c r="AC853" s="14">
        <v>82</v>
      </c>
    </row>
    <row r="854" spans="2:30" ht="12">
      <c r="B854" s="34" t="s">
        <v>1030</v>
      </c>
      <c r="F854" s="21" t="s">
        <v>135</v>
      </c>
      <c r="G854" s="21" t="s">
        <v>136</v>
      </c>
      <c r="H854" s="14">
        <v>649</v>
      </c>
      <c r="I854" s="40" t="s">
        <v>130</v>
      </c>
      <c r="J854" s="42">
        <v>294</v>
      </c>
      <c r="K854" s="1" t="s">
        <v>1034</v>
      </c>
      <c r="L854" s="2" t="s">
        <v>137</v>
      </c>
      <c r="N854" s="2" t="s">
        <v>132</v>
      </c>
      <c r="O854" s="4" t="s">
        <v>133</v>
      </c>
      <c r="P854" s="2" t="s">
        <v>1323</v>
      </c>
      <c r="Q854" s="23" t="s">
        <v>1548</v>
      </c>
      <c r="R854" s="23" t="s">
        <v>1582</v>
      </c>
      <c r="S854" s="22">
        <v>24</v>
      </c>
      <c r="U854" s="3">
        <v>39.66695</v>
      </c>
      <c r="V854" s="3">
        <v>-114.8057</v>
      </c>
      <c r="Y854" s="12">
        <f>79</f>
        <v>79</v>
      </c>
      <c r="Z854" s="14" t="s">
        <v>134</v>
      </c>
      <c r="AB854" s="8" t="s">
        <v>1883</v>
      </c>
      <c r="AC854" s="14">
        <v>82</v>
      </c>
      <c r="AD854" t="s">
        <v>138</v>
      </c>
    </row>
    <row r="855" spans="2:29" ht="12">
      <c r="B855" s="34" t="s">
        <v>1030</v>
      </c>
      <c r="F855" s="21" t="s">
        <v>1046</v>
      </c>
      <c r="G855" s="21" t="s">
        <v>1046</v>
      </c>
      <c r="H855" s="14">
        <v>650</v>
      </c>
      <c r="I855" s="40" t="s">
        <v>130</v>
      </c>
      <c r="J855" s="43" t="s">
        <v>1046</v>
      </c>
      <c r="K855" s="1" t="s">
        <v>1034</v>
      </c>
      <c r="L855" s="2" t="s">
        <v>131</v>
      </c>
      <c r="N855" s="2" t="s">
        <v>132</v>
      </c>
      <c r="O855" s="4" t="s">
        <v>133</v>
      </c>
      <c r="P855" s="2" t="s">
        <v>1323</v>
      </c>
      <c r="Q855" s="23" t="s">
        <v>1548</v>
      </c>
      <c r="R855" s="23" t="s">
        <v>1582</v>
      </c>
      <c r="S855" s="22">
        <v>24</v>
      </c>
      <c r="U855" s="3">
        <v>39.6671</v>
      </c>
      <c r="V855" s="3">
        <v>-114.8076</v>
      </c>
      <c r="Y855" s="48">
        <v>-9999</v>
      </c>
      <c r="Z855" s="14" t="s">
        <v>134</v>
      </c>
      <c r="AB855" s="44" t="s">
        <v>1071</v>
      </c>
      <c r="AC855" s="14">
        <v>82</v>
      </c>
    </row>
    <row r="856" spans="2:29" ht="12">
      <c r="B856" s="34" t="s">
        <v>1030</v>
      </c>
      <c r="F856" s="21" t="s">
        <v>139</v>
      </c>
      <c r="G856" s="21" t="s">
        <v>140</v>
      </c>
      <c r="H856" s="14">
        <v>467</v>
      </c>
      <c r="I856" s="40" t="s">
        <v>141</v>
      </c>
      <c r="J856" s="42">
        <v>361</v>
      </c>
      <c r="K856" s="1" t="s">
        <v>1087</v>
      </c>
      <c r="L856" s="2" t="s">
        <v>142</v>
      </c>
      <c r="N856" s="2" t="s">
        <v>143</v>
      </c>
      <c r="O856" s="4" t="s">
        <v>2194</v>
      </c>
      <c r="P856" s="2" t="s">
        <v>1070</v>
      </c>
      <c r="Q856" s="23" t="s">
        <v>2171</v>
      </c>
      <c r="R856" s="23" t="s">
        <v>1177</v>
      </c>
      <c r="S856" s="22">
        <v>25</v>
      </c>
      <c r="T856" s="8" t="s">
        <v>144</v>
      </c>
      <c r="U856" s="3">
        <v>38.35162</v>
      </c>
      <c r="V856" s="3">
        <v>-115.1804</v>
      </c>
      <c r="Y856" s="12">
        <v>32.5</v>
      </c>
      <c r="Z856" s="14" t="s">
        <v>1042</v>
      </c>
      <c r="AB856" s="8" t="s">
        <v>1063</v>
      </c>
      <c r="AC856" s="14">
        <v>80</v>
      </c>
    </row>
    <row r="857" spans="2:29" ht="12">
      <c r="B857" s="34" t="s">
        <v>1030</v>
      </c>
      <c r="F857" s="21" t="s">
        <v>145</v>
      </c>
      <c r="G857" s="21" t="s">
        <v>146</v>
      </c>
      <c r="H857" s="14">
        <v>1048</v>
      </c>
      <c r="I857" s="40" t="s">
        <v>147</v>
      </c>
      <c r="J857" s="42">
        <v>356</v>
      </c>
      <c r="K857" s="1" t="s">
        <v>1034</v>
      </c>
      <c r="L857" s="2" t="s">
        <v>148</v>
      </c>
      <c r="N857" s="2" t="s">
        <v>149</v>
      </c>
      <c r="O857" s="4" t="s">
        <v>148</v>
      </c>
      <c r="P857" s="2" t="s">
        <v>1070</v>
      </c>
      <c r="Q857" s="23" t="s">
        <v>150</v>
      </c>
      <c r="R857" s="23" t="s">
        <v>1186</v>
      </c>
      <c r="S857" s="22">
        <v>32</v>
      </c>
      <c r="T857" s="8" t="s">
        <v>151</v>
      </c>
      <c r="U857" s="3">
        <v>38.59457</v>
      </c>
      <c r="V857" s="3">
        <v>-115.1383</v>
      </c>
      <c r="Y857" s="12">
        <v>37</v>
      </c>
      <c r="Z857" s="14" t="s">
        <v>1042</v>
      </c>
      <c r="AB857" s="8" t="s">
        <v>1063</v>
      </c>
      <c r="AC857" s="14">
        <v>69</v>
      </c>
    </row>
    <row r="858" spans="2:29" ht="12">
      <c r="B858" s="34" t="s">
        <v>1030</v>
      </c>
      <c r="F858" s="21" t="s">
        <v>1046</v>
      </c>
      <c r="G858" s="21" t="s">
        <v>1046</v>
      </c>
      <c r="H858" s="14">
        <v>654</v>
      </c>
      <c r="I858" s="40" t="s">
        <v>152</v>
      </c>
      <c r="J858" s="42" t="s">
        <v>1046</v>
      </c>
      <c r="K858" s="1" t="s">
        <v>1087</v>
      </c>
      <c r="L858" s="2" t="s">
        <v>1099</v>
      </c>
      <c r="N858" s="2" t="s">
        <v>153</v>
      </c>
      <c r="O858" s="4" t="s">
        <v>2260</v>
      </c>
      <c r="P858" s="2" t="s">
        <v>1070</v>
      </c>
      <c r="Q858" s="23" t="s">
        <v>1691</v>
      </c>
      <c r="R858" s="23" t="s">
        <v>1254</v>
      </c>
      <c r="S858" s="22">
        <v>5</v>
      </c>
      <c r="U858" s="3">
        <v>38.82367</v>
      </c>
      <c r="V858" s="3">
        <v>-116.7167</v>
      </c>
      <c r="Y858" s="48">
        <v>-8888</v>
      </c>
      <c r="Z858" s="14" t="s">
        <v>154</v>
      </c>
      <c r="AB858" s="44" t="s">
        <v>1071</v>
      </c>
      <c r="AC858" s="14">
        <v>71</v>
      </c>
    </row>
    <row r="859" spans="2:29" ht="12">
      <c r="B859" s="34" t="s">
        <v>1030</v>
      </c>
      <c r="F859" s="21" t="s">
        <v>1046</v>
      </c>
      <c r="G859" s="21" t="s">
        <v>1046</v>
      </c>
      <c r="H859" s="14">
        <v>655</v>
      </c>
      <c r="I859" s="40" t="s">
        <v>152</v>
      </c>
      <c r="J859" s="42" t="s">
        <v>1046</v>
      </c>
      <c r="K859" s="1" t="s">
        <v>1087</v>
      </c>
      <c r="L859" s="2" t="s">
        <v>1099</v>
      </c>
      <c r="N859" s="2" t="s">
        <v>153</v>
      </c>
      <c r="O859" s="4" t="s">
        <v>2260</v>
      </c>
      <c r="P859" s="2" t="s">
        <v>1070</v>
      </c>
      <c r="Q859" s="23" t="s">
        <v>1691</v>
      </c>
      <c r="R859" s="23" t="s">
        <v>1254</v>
      </c>
      <c r="S859" s="22">
        <v>5</v>
      </c>
      <c r="U859" s="3">
        <v>38.82335</v>
      </c>
      <c r="V859" s="3">
        <v>-116.7163</v>
      </c>
      <c r="Y859" s="48">
        <v>-8888</v>
      </c>
      <c r="Z859" s="14" t="s">
        <v>154</v>
      </c>
      <c r="AB859" s="44" t="s">
        <v>1071</v>
      </c>
      <c r="AC859" s="14">
        <v>71</v>
      </c>
    </row>
    <row r="860" spans="2:29" ht="12">
      <c r="B860" s="34" t="s">
        <v>1030</v>
      </c>
      <c r="F860" s="21" t="s">
        <v>1046</v>
      </c>
      <c r="G860" s="21" t="s">
        <v>1046</v>
      </c>
      <c r="H860" s="14">
        <v>656</v>
      </c>
      <c r="I860" s="40" t="s">
        <v>152</v>
      </c>
      <c r="J860" s="42" t="s">
        <v>1046</v>
      </c>
      <c r="K860" s="1" t="s">
        <v>1087</v>
      </c>
      <c r="L860" s="2" t="s">
        <v>1099</v>
      </c>
      <c r="N860" s="2" t="s">
        <v>153</v>
      </c>
      <c r="O860" s="4" t="s">
        <v>2260</v>
      </c>
      <c r="P860" s="2" t="s">
        <v>1070</v>
      </c>
      <c r="Q860" s="23" t="s">
        <v>1691</v>
      </c>
      <c r="R860" s="23" t="s">
        <v>1254</v>
      </c>
      <c r="S860" s="22">
        <v>5</v>
      </c>
      <c r="U860" s="3">
        <v>38.82327</v>
      </c>
      <c r="V860" s="3">
        <v>-116.7158</v>
      </c>
      <c r="Y860" s="48">
        <v>-8888</v>
      </c>
      <c r="Z860" s="14" t="s">
        <v>154</v>
      </c>
      <c r="AB860" s="44" t="s">
        <v>1071</v>
      </c>
      <c r="AC860" s="14">
        <v>71</v>
      </c>
    </row>
    <row r="861" spans="2:29" ht="12">
      <c r="B861" s="34" t="s">
        <v>1030</v>
      </c>
      <c r="F861" s="21" t="s">
        <v>1046</v>
      </c>
      <c r="G861" s="21" t="s">
        <v>1046</v>
      </c>
      <c r="H861" s="14">
        <v>657</v>
      </c>
      <c r="I861" s="40" t="s">
        <v>152</v>
      </c>
      <c r="J861" s="42" t="s">
        <v>1046</v>
      </c>
      <c r="K861" s="1" t="s">
        <v>1087</v>
      </c>
      <c r="L861" s="2" t="s">
        <v>1099</v>
      </c>
      <c r="N861" s="2" t="s">
        <v>153</v>
      </c>
      <c r="O861" s="4" t="s">
        <v>2260</v>
      </c>
      <c r="P861" s="2" t="s">
        <v>1070</v>
      </c>
      <c r="Q861" s="23" t="s">
        <v>1691</v>
      </c>
      <c r="R861" s="23" t="s">
        <v>1254</v>
      </c>
      <c r="S861" s="22">
        <v>5</v>
      </c>
      <c r="U861" s="3">
        <v>38.82264</v>
      </c>
      <c r="V861" s="3">
        <v>-116.7158</v>
      </c>
      <c r="Y861" s="48">
        <v>-8888</v>
      </c>
      <c r="Z861" s="14" t="s">
        <v>154</v>
      </c>
      <c r="AB861" s="44" t="s">
        <v>1071</v>
      </c>
      <c r="AC861" s="14">
        <v>71</v>
      </c>
    </row>
    <row r="862" spans="2:29" ht="12">
      <c r="B862" s="34" t="s">
        <v>1030</v>
      </c>
      <c r="F862" s="21" t="s">
        <v>1046</v>
      </c>
      <c r="G862" s="21" t="s">
        <v>1046</v>
      </c>
      <c r="H862" s="14">
        <v>658</v>
      </c>
      <c r="I862" s="40" t="s">
        <v>152</v>
      </c>
      <c r="J862" s="42" t="s">
        <v>1046</v>
      </c>
      <c r="K862" s="1" t="s">
        <v>1087</v>
      </c>
      <c r="L862" s="2" t="s">
        <v>1099</v>
      </c>
      <c r="N862" s="2" t="s">
        <v>153</v>
      </c>
      <c r="O862" s="4" t="s">
        <v>2260</v>
      </c>
      <c r="P862" s="2" t="s">
        <v>1070</v>
      </c>
      <c r="Q862" s="23" t="s">
        <v>1691</v>
      </c>
      <c r="R862" s="23" t="s">
        <v>1254</v>
      </c>
      <c r="S862" s="22">
        <v>5</v>
      </c>
      <c r="U862" s="3">
        <v>38.82235</v>
      </c>
      <c r="V862" s="3">
        <v>-116.7159</v>
      </c>
      <c r="Y862" s="48">
        <v>-8888</v>
      </c>
      <c r="Z862" s="14" t="s">
        <v>154</v>
      </c>
      <c r="AB862" s="44" t="s">
        <v>1071</v>
      </c>
      <c r="AC862" s="14">
        <v>71</v>
      </c>
    </row>
    <row r="863" spans="2:29" ht="12">
      <c r="B863" s="34" t="s">
        <v>1030</v>
      </c>
      <c r="F863" s="21" t="s">
        <v>1046</v>
      </c>
      <c r="G863" s="21" t="s">
        <v>1046</v>
      </c>
      <c r="H863" s="14">
        <v>659</v>
      </c>
      <c r="I863" s="40" t="s">
        <v>152</v>
      </c>
      <c r="J863" s="42" t="s">
        <v>1046</v>
      </c>
      <c r="K863" s="1" t="s">
        <v>1087</v>
      </c>
      <c r="L863" s="2" t="s">
        <v>1099</v>
      </c>
      <c r="N863" s="2" t="s">
        <v>153</v>
      </c>
      <c r="O863" s="4" t="s">
        <v>2260</v>
      </c>
      <c r="P863" s="2" t="s">
        <v>1070</v>
      </c>
      <c r="Q863" s="23" t="s">
        <v>1691</v>
      </c>
      <c r="R863" s="23" t="s">
        <v>1254</v>
      </c>
      <c r="S863" s="22">
        <v>5</v>
      </c>
      <c r="U863" s="3">
        <v>38.82217</v>
      </c>
      <c r="V863" s="3">
        <v>-116.7161</v>
      </c>
      <c r="Y863" s="48">
        <v>-8888</v>
      </c>
      <c r="Z863" s="14" t="s">
        <v>154</v>
      </c>
      <c r="AB863" s="44" t="s">
        <v>1071</v>
      </c>
      <c r="AC863" s="14">
        <v>71</v>
      </c>
    </row>
    <row r="864" spans="2:29" ht="12">
      <c r="B864" s="34" t="s">
        <v>1030</v>
      </c>
      <c r="F864" s="21" t="s">
        <v>1046</v>
      </c>
      <c r="G864" s="21" t="s">
        <v>1046</v>
      </c>
      <c r="H864" s="14">
        <v>660</v>
      </c>
      <c r="I864" s="40" t="s">
        <v>152</v>
      </c>
      <c r="J864" s="42" t="s">
        <v>1046</v>
      </c>
      <c r="K864" s="1" t="s">
        <v>1087</v>
      </c>
      <c r="L864" s="2" t="s">
        <v>1099</v>
      </c>
      <c r="N864" s="2" t="s">
        <v>153</v>
      </c>
      <c r="O864" s="4" t="s">
        <v>2260</v>
      </c>
      <c r="P864" s="2" t="s">
        <v>1070</v>
      </c>
      <c r="Q864" s="23" t="s">
        <v>1691</v>
      </c>
      <c r="R864" s="23" t="s">
        <v>1254</v>
      </c>
      <c r="S864" s="22">
        <v>5</v>
      </c>
      <c r="U864" s="3">
        <v>38.82188</v>
      </c>
      <c r="V864" s="3">
        <v>-116.7162</v>
      </c>
      <c r="Y864" s="48">
        <v>-8888</v>
      </c>
      <c r="Z864" s="14" t="s">
        <v>154</v>
      </c>
      <c r="AB864" s="44" t="s">
        <v>1071</v>
      </c>
      <c r="AC864" s="14">
        <v>71</v>
      </c>
    </row>
    <row r="865" spans="2:29" ht="12">
      <c r="B865" s="34" t="s">
        <v>1030</v>
      </c>
      <c r="F865" s="21" t="s">
        <v>1046</v>
      </c>
      <c r="G865" s="21" t="s">
        <v>1046</v>
      </c>
      <c r="H865" s="14">
        <v>661</v>
      </c>
      <c r="I865" s="40" t="s">
        <v>152</v>
      </c>
      <c r="J865" s="42" t="s">
        <v>1046</v>
      </c>
      <c r="K865" s="1" t="s">
        <v>1087</v>
      </c>
      <c r="L865" s="2" t="s">
        <v>1099</v>
      </c>
      <c r="N865" s="2" t="s">
        <v>153</v>
      </c>
      <c r="O865" s="4" t="s">
        <v>2260</v>
      </c>
      <c r="P865" s="2" t="s">
        <v>1070</v>
      </c>
      <c r="Q865" s="23" t="s">
        <v>1691</v>
      </c>
      <c r="R865" s="23" t="s">
        <v>1254</v>
      </c>
      <c r="S865" s="22">
        <v>5</v>
      </c>
      <c r="U865" s="3">
        <v>38.82094</v>
      </c>
      <c r="V865" s="3">
        <v>-116.7167</v>
      </c>
      <c r="Y865" s="48">
        <v>-8888</v>
      </c>
      <c r="Z865" s="14" t="s">
        <v>154</v>
      </c>
      <c r="AB865" s="44" t="s">
        <v>1071</v>
      </c>
      <c r="AC865" s="14">
        <v>71</v>
      </c>
    </row>
    <row r="866" spans="2:29" ht="12">
      <c r="B866" s="34" t="s">
        <v>1030</v>
      </c>
      <c r="F866" s="21" t="s">
        <v>1046</v>
      </c>
      <c r="G866" s="21" t="s">
        <v>1046</v>
      </c>
      <c r="H866" s="14">
        <v>662</v>
      </c>
      <c r="I866" s="40" t="s">
        <v>152</v>
      </c>
      <c r="J866" s="42" t="s">
        <v>1046</v>
      </c>
      <c r="K866" s="1" t="s">
        <v>1087</v>
      </c>
      <c r="L866" s="2" t="s">
        <v>1099</v>
      </c>
      <c r="N866" s="2" t="s">
        <v>153</v>
      </c>
      <c r="O866" s="4" t="s">
        <v>2260</v>
      </c>
      <c r="P866" s="2" t="s">
        <v>1070</v>
      </c>
      <c r="Q866" s="23" t="s">
        <v>1691</v>
      </c>
      <c r="R866" s="23" t="s">
        <v>1254</v>
      </c>
      <c r="S866" s="22">
        <v>5</v>
      </c>
      <c r="U866" s="3">
        <v>38.82076</v>
      </c>
      <c r="V866" s="3">
        <v>-116.7169</v>
      </c>
      <c r="Y866" s="48">
        <v>-8888</v>
      </c>
      <c r="Z866" s="14" t="s">
        <v>154</v>
      </c>
      <c r="AB866" s="44" t="s">
        <v>1071</v>
      </c>
      <c r="AC866" s="14">
        <v>71</v>
      </c>
    </row>
    <row r="867" spans="2:30" ht="12">
      <c r="B867" s="34" t="s">
        <v>1030</v>
      </c>
      <c r="F867" s="21" t="s">
        <v>155</v>
      </c>
      <c r="G867" s="21" t="s">
        <v>156</v>
      </c>
      <c r="H867" s="14">
        <v>663</v>
      </c>
      <c r="I867" s="40" t="s">
        <v>152</v>
      </c>
      <c r="J867" s="42">
        <v>336</v>
      </c>
      <c r="K867" s="1" t="s">
        <v>1087</v>
      </c>
      <c r="L867" s="2" t="s">
        <v>157</v>
      </c>
      <c r="N867" s="2" t="s">
        <v>153</v>
      </c>
      <c r="O867" s="4" t="s">
        <v>2260</v>
      </c>
      <c r="P867" s="2" t="s">
        <v>1070</v>
      </c>
      <c r="Q867" s="23" t="s">
        <v>1691</v>
      </c>
      <c r="R867" s="23" t="s">
        <v>1254</v>
      </c>
      <c r="S867" s="22">
        <v>6</v>
      </c>
      <c r="T867" s="8" t="s">
        <v>1091</v>
      </c>
      <c r="U867" s="3">
        <v>38.8227</v>
      </c>
      <c r="V867" s="3">
        <v>-116.7184</v>
      </c>
      <c r="Y867" s="12">
        <f>31.6</f>
        <v>31.6</v>
      </c>
      <c r="Z867" s="14" t="s">
        <v>154</v>
      </c>
      <c r="AB867" s="8" t="s">
        <v>1235</v>
      </c>
      <c r="AC867" s="14">
        <v>71</v>
      </c>
      <c r="AD867" t="s">
        <v>158</v>
      </c>
    </row>
    <row r="868" spans="2:29" ht="12">
      <c r="B868" s="34" t="s">
        <v>1030</v>
      </c>
      <c r="F868" s="21" t="s">
        <v>1046</v>
      </c>
      <c r="G868" s="21" t="s">
        <v>1046</v>
      </c>
      <c r="H868" s="14">
        <v>664</v>
      </c>
      <c r="I868" s="40" t="s">
        <v>152</v>
      </c>
      <c r="J868" s="42" t="s">
        <v>1046</v>
      </c>
      <c r="K868" s="1" t="s">
        <v>1087</v>
      </c>
      <c r="L868" s="2" t="s">
        <v>1099</v>
      </c>
      <c r="N868" s="2" t="s">
        <v>153</v>
      </c>
      <c r="O868" s="4" t="s">
        <v>2260</v>
      </c>
      <c r="P868" s="2" t="s">
        <v>1070</v>
      </c>
      <c r="Q868" s="23" t="s">
        <v>1691</v>
      </c>
      <c r="R868" s="23" t="s">
        <v>1254</v>
      </c>
      <c r="S868" s="22">
        <v>6</v>
      </c>
      <c r="U868" s="3">
        <v>38.82282</v>
      </c>
      <c r="V868" s="3">
        <v>-116.718</v>
      </c>
      <c r="Y868" s="48">
        <v>-8888</v>
      </c>
      <c r="Z868" s="14" t="s">
        <v>154</v>
      </c>
      <c r="AB868" s="44" t="s">
        <v>1071</v>
      </c>
      <c r="AC868" s="14">
        <v>71</v>
      </c>
    </row>
    <row r="869" spans="2:29" ht="12">
      <c r="B869" s="34" t="s">
        <v>1030</v>
      </c>
      <c r="F869" s="21" t="s">
        <v>1046</v>
      </c>
      <c r="G869" s="21" t="s">
        <v>1046</v>
      </c>
      <c r="H869" s="14">
        <v>665</v>
      </c>
      <c r="I869" s="40" t="s">
        <v>152</v>
      </c>
      <c r="J869" s="42" t="s">
        <v>1046</v>
      </c>
      <c r="K869" s="1" t="s">
        <v>1087</v>
      </c>
      <c r="L869" s="2" t="s">
        <v>1099</v>
      </c>
      <c r="N869" s="2" t="s">
        <v>153</v>
      </c>
      <c r="O869" s="4" t="s">
        <v>2260</v>
      </c>
      <c r="P869" s="2" t="s">
        <v>1070</v>
      </c>
      <c r="Q869" s="23" t="s">
        <v>1691</v>
      </c>
      <c r="R869" s="23" t="s">
        <v>1254</v>
      </c>
      <c r="S869" s="22">
        <v>6</v>
      </c>
      <c r="U869" s="3">
        <v>38.82291</v>
      </c>
      <c r="V869" s="3">
        <v>-116.7175</v>
      </c>
      <c r="Y869" s="48">
        <v>-8888</v>
      </c>
      <c r="Z869" s="14" t="s">
        <v>154</v>
      </c>
      <c r="AB869" s="44" t="s">
        <v>1071</v>
      </c>
      <c r="AC869" s="14">
        <v>71</v>
      </c>
    </row>
    <row r="870" spans="2:29" ht="12">
      <c r="B870" s="34" t="s">
        <v>1030</v>
      </c>
      <c r="F870" s="21" t="s">
        <v>1046</v>
      </c>
      <c r="G870" s="21" t="s">
        <v>1046</v>
      </c>
      <c r="H870" s="14">
        <v>666</v>
      </c>
      <c r="I870" s="40" t="s">
        <v>152</v>
      </c>
      <c r="J870" s="42" t="s">
        <v>1046</v>
      </c>
      <c r="K870" s="1" t="s">
        <v>1087</v>
      </c>
      <c r="L870" s="2" t="s">
        <v>1099</v>
      </c>
      <c r="N870" s="2" t="s">
        <v>153</v>
      </c>
      <c r="O870" s="4" t="s">
        <v>2260</v>
      </c>
      <c r="P870" s="2" t="s">
        <v>1070</v>
      </c>
      <c r="Q870" s="23" t="s">
        <v>1691</v>
      </c>
      <c r="R870" s="23" t="s">
        <v>1254</v>
      </c>
      <c r="S870" s="22">
        <v>6</v>
      </c>
      <c r="U870" s="3">
        <v>38.82311</v>
      </c>
      <c r="V870" s="3">
        <v>-116.7172</v>
      </c>
      <c r="Y870" s="48">
        <v>-8888</v>
      </c>
      <c r="Z870" s="14" t="s">
        <v>154</v>
      </c>
      <c r="AB870" s="44" t="s">
        <v>1071</v>
      </c>
      <c r="AC870" s="14">
        <v>71</v>
      </c>
    </row>
    <row r="871" spans="2:29" ht="12">
      <c r="B871" s="34" t="s">
        <v>1030</v>
      </c>
      <c r="F871" s="21" t="s">
        <v>1046</v>
      </c>
      <c r="G871" s="21" t="s">
        <v>1046</v>
      </c>
      <c r="H871" s="14">
        <v>764</v>
      </c>
      <c r="I871" s="40" t="s">
        <v>159</v>
      </c>
      <c r="J871" s="43" t="s">
        <v>1046</v>
      </c>
      <c r="K871" s="1" t="s">
        <v>1034</v>
      </c>
      <c r="L871" s="2" t="s">
        <v>160</v>
      </c>
      <c r="N871" s="2" t="s">
        <v>161</v>
      </c>
      <c r="O871" s="4" t="s">
        <v>162</v>
      </c>
      <c r="P871" s="2" t="s">
        <v>1244</v>
      </c>
      <c r="Q871" s="23" t="s">
        <v>1523</v>
      </c>
      <c r="R871" s="23" t="s">
        <v>1572</v>
      </c>
      <c r="S871" s="22">
        <v>7</v>
      </c>
      <c r="U871" s="3">
        <v>40.31505</v>
      </c>
      <c r="V871" s="3">
        <v>-117.0626</v>
      </c>
      <c r="Y871" s="48">
        <v>-9999</v>
      </c>
      <c r="Z871" s="14" t="s">
        <v>1219</v>
      </c>
      <c r="AB871" s="44" t="s">
        <v>1071</v>
      </c>
      <c r="AC871" s="14">
        <v>90</v>
      </c>
    </row>
    <row r="872" spans="2:29" ht="12">
      <c r="B872" s="34" t="s">
        <v>1030</v>
      </c>
      <c r="F872" s="21" t="s">
        <v>163</v>
      </c>
      <c r="G872" s="21" t="s">
        <v>164</v>
      </c>
      <c r="H872" s="14">
        <v>765</v>
      </c>
      <c r="I872" s="40" t="s">
        <v>159</v>
      </c>
      <c r="J872" s="42">
        <v>153</v>
      </c>
      <c r="K872" s="1" t="s">
        <v>1087</v>
      </c>
      <c r="L872" s="2" t="s">
        <v>160</v>
      </c>
      <c r="N872" s="2" t="s">
        <v>161</v>
      </c>
      <c r="O872" s="4" t="s">
        <v>162</v>
      </c>
      <c r="P872" s="2" t="s">
        <v>1244</v>
      </c>
      <c r="Q872" s="23" t="s">
        <v>1523</v>
      </c>
      <c r="R872" s="23" t="s">
        <v>1572</v>
      </c>
      <c r="S872" s="22">
        <v>7</v>
      </c>
      <c r="U872" s="3">
        <v>40.31459</v>
      </c>
      <c r="V872" s="3">
        <v>-117.0625</v>
      </c>
      <c r="Y872" s="12">
        <f>32</f>
        <v>32</v>
      </c>
      <c r="Z872" s="14" t="s">
        <v>1219</v>
      </c>
      <c r="AB872" s="8" t="s">
        <v>1043</v>
      </c>
      <c r="AC872" s="14">
        <v>90</v>
      </c>
    </row>
    <row r="873" spans="2:28" ht="12">
      <c r="B873" t="s">
        <v>1044</v>
      </c>
      <c r="F873" s="21" t="s">
        <v>1046</v>
      </c>
      <c r="G873" s="21" t="s">
        <v>165</v>
      </c>
      <c r="H873" s="14" t="s">
        <v>1046</v>
      </c>
      <c r="I873" s="40">
        <v>220</v>
      </c>
      <c r="J873" s="42">
        <v>349</v>
      </c>
      <c r="K873" s="1" t="s">
        <v>1034</v>
      </c>
      <c r="L873" t="s">
        <v>166</v>
      </c>
      <c r="M873" s="2" t="s">
        <v>1366</v>
      </c>
      <c r="N873" t="s">
        <v>166</v>
      </c>
      <c r="O873" s="4" t="s">
        <v>167</v>
      </c>
      <c r="P873" s="2" t="s">
        <v>1070</v>
      </c>
      <c r="Q873" s="24" t="s">
        <v>168</v>
      </c>
      <c r="R873" s="24" t="s">
        <v>1060</v>
      </c>
      <c r="S873" s="25" t="s">
        <v>1900</v>
      </c>
      <c r="T873" s="8" t="s">
        <v>1224</v>
      </c>
      <c r="U873" s="3">
        <v>38.18667</v>
      </c>
      <c r="V873" s="3">
        <v>-116.37167</v>
      </c>
      <c r="Y873" s="12">
        <f>63</f>
        <v>63</v>
      </c>
      <c r="AB873" s="8" t="s">
        <v>1043</v>
      </c>
    </row>
    <row r="874" spans="2:29" ht="12">
      <c r="B874" t="s">
        <v>1044</v>
      </c>
      <c r="F874" s="21">
        <v>74798</v>
      </c>
      <c r="G874" s="21">
        <v>70123</v>
      </c>
      <c r="H874" s="14" t="s">
        <v>1046</v>
      </c>
      <c r="I874" s="40">
        <v>34</v>
      </c>
      <c r="J874" s="42">
        <v>444</v>
      </c>
      <c r="K874" s="1" t="s">
        <v>1047</v>
      </c>
      <c r="L874" s="4" t="s">
        <v>169</v>
      </c>
      <c r="M874" s="4"/>
      <c r="N874" s="2" t="s">
        <v>170</v>
      </c>
      <c r="O874" s="4" t="s">
        <v>171</v>
      </c>
      <c r="P874" s="2" t="s">
        <v>1330</v>
      </c>
      <c r="Q874" s="24" t="s">
        <v>172</v>
      </c>
      <c r="R874" s="24" t="s">
        <v>1332</v>
      </c>
      <c r="S874" s="25" t="s">
        <v>1904</v>
      </c>
      <c r="T874" s="8" t="s">
        <v>1133</v>
      </c>
      <c r="U874" s="3">
        <v>36.14417</v>
      </c>
      <c r="V874" s="3">
        <v>-114.722</v>
      </c>
      <c r="Y874" s="12">
        <f>28.9</f>
        <v>28.9</v>
      </c>
      <c r="Z874" s="18" t="s">
        <v>173</v>
      </c>
      <c r="AA874" s="14" t="s">
        <v>1054</v>
      </c>
      <c r="AB874" s="8" t="s">
        <v>174</v>
      </c>
      <c r="AC874" s="14">
        <v>83</v>
      </c>
    </row>
    <row r="875" spans="2:28" ht="12">
      <c r="B875" t="s">
        <v>1044</v>
      </c>
      <c r="F875" s="21" t="s">
        <v>175</v>
      </c>
      <c r="G875" s="21" t="s">
        <v>176</v>
      </c>
      <c r="H875" s="14" t="s">
        <v>1046</v>
      </c>
      <c r="I875" s="40">
        <v>2</v>
      </c>
      <c r="J875" s="42">
        <v>228</v>
      </c>
      <c r="K875" s="1" t="s">
        <v>1087</v>
      </c>
      <c r="L875" s="2" t="s">
        <v>177</v>
      </c>
      <c r="N875" s="2" t="s">
        <v>178</v>
      </c>
      <c r="O875" s="4" t="s">
        <v>179</v>
      </c>
      <c r="P875" s="2" t="s">
        <v>1526</v>
      </c>
      <c r="Q875" s="24" t="s">
        <v>1528</v>
      </c>
      <c r="R875" s="24" t="s">
        <v>1451</v>
      </c>
      <c r="S875" s="25" t="s">
        <v>1514</v>
      </c>
      <c r="T875" s="8" t="s">
        <v>1897</v>
      </c>
      <c r="U875" s="3">
        <v>39.16</v>
      </c>
      <c r="V875" s="3">
        <v>-119.735</v>
      </c>
      <c r="Y875" s="12">
        <f>24</f>
        <v>24</v>
      </c>
      <c r="AB875" s="8" t="s">
        <v>1235</v>
      </c>
    </row>
    <row r="876" spans="2:28" ht="12">
      <c r="B876" t="s">
        <v>1044</v>
      </c>
      <c r="F876" s="21" t="s">
        <v>1046</v>
      </c>
      <c r="G876" s="21" t="s">
        <v>1046</v>
      </c>
      <c r="H876" s="14" t="s">
        <v>1046</v>
      </c>
      <c r="I876" s="40">
        <v>2</v>
      </c>
      <c r="J876" s="42">
        <v>220</v>
      </c>
      <c r="K876" s="1" t="s">
        <v>1047</v>
      </c>
      <c r="L876" s="4" t="s">
        <v>180</v>
      </c>
      <c r="M876" s="4"/>
      <c r="N876" s="2" t="s">
        <v>178</v>
      </c>
      <c r="O876" s="4" t="s">
        <v>1526</v>
      </c>
      <c r="P876" s="2" t="s">
        <v>1526</v>
      </c>
      <c r="Q876" s="24" t="s">
        <v>1528</v>
      </c>
      <c r="R876" s="24" t="s">
        <v>1451</v>
      </c>
      <c r="S876" s="25" t="s">
        <v>2088</v>
      </c>
      <c r="T876" s="8" t="s">
        <v>181</v>
      </c>
      <c r="U876" s="3">
        <v>39.15917</v>
      </c>
      <c r="V876" s="3">
        <v>-119.75167</v>
      </c>
      <c r="Y876" s="12">
        <v>27</v>
      </c>
      <c r="AB876" s="8" t="s">
        <v>1063</v>
      </c>
    </row>
    <row r="877" spans="2:28" ht="12">
      <c r="B877" t="s">
        <v>1044</v>
      </c>
      <c r="F877" s="21" t="s">
        <v>1046</v>
      </c>
      <c r="G877" s="21">
        <v>71715</v>
      </c>
      <c r="H877" s="14" t="s">
        <v>1046</v>
      </c>
      <c r="I877" s="40">
        <v>245</v>
      </c>
      <c r="J877" s="42" t="s">
        <v>1046</v>
      </c>
      <c r="K877" s="1" t="s">
        <v>1057</v>
      </c>
      <c r="L877" s="2" t="s">
        <v>182</v>
      </c>
      <c r="N877" s="2" t="s">
        <v>183</v>
      </c>
      <c r="O877" s="4" t="s">
        <v>184</v>
      </c>
      <c r="P877" s="2" t="s">
        <v>1658</v>
      </c>
      <c r="Q877" s="23" t="s">
        <v>1767</v>
      </c>
      <c r="R877" s="23" t="s">
        <v>1750</v>
      </c>
      <c r="S877" s="22">
        <v>1</v>
      </c>
      <c r="U877" s="3">
        <v>40.06128</v>
      </c>
      <c r="V877" s="3">
        <v>-117.9977</v>
      </c>
      <c r="Y877" s="48">
        <v>-9999</v>
      </c>
      <c r="AB877" s="44" t="s">
        <v>1071</v>
      </c>
    </row>
    <row r="878" spans="2:29" ht="12.75">
      <c r="B878" t="s">
        <v>1044</v>
      </c>
      <c r="C878" s="4" t="s">
        <v>1045</v>
      </c>
      <c r="D878" s="4"/>
      <c r="F878" s="21" t="s">
        <v>1046</v>
      </c>
      <c r="G878" s="21">
        <v>71715</v>
      </c>
      <c r="H878" s="14" t="s">
        <v>1046</v>
      </c>
      <c r="I878" s="40">
        <v>245</v>
      </c>
      <c r="J878" s="42" t="s">
        <v>1046</v>
      </c>
      <c r="K878" s="1" t="s">
        <v>1057</v>
      </c>
      <c r="L878" s="6" t="s">
        <v>185</v>
      </c>
      <c r="N878" s="2" t="s">
        <v>186</v>
      </c>
      <c r="O878" s="28" t="s">
        <v>184</v>
      </c>
      <c r="P878" s="2" t="s">
        <v>1658</v>
      </c>
      <c r="Q878" s="23" t="s">
        <v>1767</v>
      </c>
      <c r="R878" s="23" t="s">
        <v>1750</v>
      </c>
      <c r="S878" s="22">
        <v>1</v>
      </c>
      <c r="U878" s="7">
        <v>40.06128</v>
      </c>
      <c r="V878" s="7">
        <v>-117.9977</v>
      </c>
      <c r="W878" s="7"/>
      <c r="X878" s="7"/>
      <c r="Y878" s="48">
        <v>-9999</v>
      </c>
      <c r="Z878" s="30" t="s">
        <v>1479</v>
      </c>
      <c r="AA878" s="32" t="s">
        <v>1106</v>
      </c>
      <c r="AC878" s="14">
        <v>90</v>
      </c>
    </row>
    <row r="879" spans="2:28" ht="12">
      <c r="B879" t="s">
        <v>1044</v>
      </c>
      <c r="F879" s="21" t="s">
        <v>1046</v>
      </c>
      <c r="G879" s="21" t="s">
        <v>1046</v>
      </c>
      <c r="H879" s="14" t="s">
        <v>1046</v>
      </c>
      <c r="I879" s="40" t="s">
        <v>1046</v>
      </c>
      <c r="J879" s="42">
        <v>159</v>
      </c>
      <c r="K879" s="1" t="s">
        <v>1087</v>
      </c>
      <c r="L879" s="2" t="s">
        <v>187</v>
      </c>
      <c r="N879" s="2" t="s">
        <v>188</v>
      </c>
      <c r="O879" s="4" t="s">
        <v>189</v>
      </c>
      <c r="P879" s="2" t="s">
        <v>1217</v>
      </c>
      <c r="Q879" s="24" t="s">
        <v>1419</v>
      </c>
      <c r="R879" s="24" t="s">
        <v>1080</v>
      </c>
      <c r="S879" s="25" t="s">
        <v>1286</v>
      </c>
      <c r="T879" s="8" t="s">
        <v>1670</v>
      </c>
      <c r="U879" s="3">
        <v>40.79806</v>
      </c>
      <c r="V879" s="3">
        <v>-116.20167</v>
      </c>
      <c r="Y879" s="12">
        <v>31.5</v>
      </c>
      <c r="AB879" s="8" t="s">
        <v>1063</v>
      </c>
    </row>
    <row r="880" spans="2:29" ht="12">
      <c r="B880" s="34" t="s">
        <v>1030</v>
      </c>
      <c r="F880" s="21" t="s">
        <v>1046</v>
      </c>
      <c r="G880" s="21" t="s">
        <v>1046</v>
      </c>
      <c r="H880" s="14">
        <v>725</v>
      </c>
      <c r="I880" s="40" t="s">
        <v>190</v>
      </c>
      <c r="J880" s="42" t="s">
        <v>1046</v>
      </c>
      <c r="K880" s="1" t="s">
        <v>1087</v>
      </c>
      <c r="L880" s="2" t="s">
        <v>191</v>
      </c>
      <c r="N880" s="2" t="s">
        <v>192</v>
      </c>
      <c r="O880" s="4" t="s">
        <v>193</v>
      </c>
      <c r="P880" s="2" t="s">
        <v>1344</v>
      </c>
      <c r="Q880" s="23" t="s">
        <v>2138</v>
      </c>
      <c r="R880" s="23" t="s">
        <v>1951</v>
      </c>
      <c r="S880" s="22">
        <v>10</v>
      </c>
      <c r="U880" s="3">
        <v>41.71363</v>
      </c>
      <c r="V880" s="3">
        <v>-118.2623</v>
      </c>
      <c r="Y880" s="48">
        <v>-8888</v>
      </c>
      <c r="Z880" s="14" t="s">
        <v>1100</v>
      </c>
      <c r="AA880" s="14" t="s">
        <v>1054</v>
      </c>
      <c r="AB880" t="s">
        <v>1125</v>
      </c>
      <c r="AC880" s="14">
        <v>90</v>
      </c>
    </row>
    <row r="881" spans="2:29" ht="12">
      <c r="B881" s="34" t="s">
        <v>1030</v>
      </c>
      <c r="F881" s="21">
        <v>74746</v>
      </c>
      <c r="G881" s="21" t="s">
        <v>1046</v>
      </c>
      <c r="H881" s="14">
        <v>726</v>
      </c>
      <c r="I881" s="40" t="s">
        <v>190</v>
      </c>
      <c r="J881" s="42">
        <v>39</v>
      </c>
      <c r="K881" s="1" t="s">
        <v>1087</v>
      </c>
      <c r="L881" s="2" t="s">
        <v>191</v>
      </c>
      <c r="N881" s="2" t="s">
        <v>192</v>
      </c>
      <c r="O881" s="4" t="s">
        <v>193</v>
      </c>
      <c r="P881" s="2" t="s">
        <v>1344</v>
      </c>
      <c r="Q881" s="23" t="s">
        <v>2138</v>
      </c>
      <c r="R881" s="23" t="s">
        <v>1951</v>
      </c>
      <c r="S881" s="22">
        <v>10</v>
      </c>
      <c r="T881" s="8" t="s">
        <v>194</v>
      </c>
      <c r="U881" s="3">
        <v>41.70568</v>
      </c>
      <c r="V881" s="3">
        <v>-118.2607</v>
      </c>
      <c r="Y881" s="12">
        <v>26</v>
      </c>
      <c r="Z881" s="14" t="s">
        <v>1100</v>
      </c>
      <c r="AA881" s="14" t="s">
        <v>1054</v>
      </c>
      <c r="AB881" s="46" t="s">
        <v>1055</v>
      </c>
      <c r="AC881" s="14">
        <v>90</v>
      </c>
    </row>
    <row r="882" spans="2:29" ht="12">
      <c r="B882" s="34" t="s">
        <v>1030</v>
      </c>
      <c r="F882" s="21" t="s">
        <v>1046</v>
      </c>
      <c r="G882" s="21" t="s">
        <v>1046</v>
      </c>
      <c r="H882" s="14">
        <v>727</v>
      </c>
      <c r="I882" s="40" t="s">
        <v>190</v>
      </c>
      <c r="J882" s="42" t="s">
        <v>1046</v>
      </c>
      <c r="K882" s="1" t="s">
        <v>1087</v>
      </c>
      <c r="L882" s="2" t="s">
        <v>191</v>
      </c>
      <c r="N882" s="2" t="s">
        <v>192</v>
      </c>
      <c r="O882" s="4" t="s">
        <v>193</v>
      </c>
      <c r="P882" s="2" t="s">
        <v>1344</v>
      </c>
      <c r="Q882" s="23" t="s">
        <v>2138</v>
      </c>
      <c r="R882" s="23" t="s">
        <v>1951</v>
      </c>
      <c r="S882" s="22">
        <v>10</v>
      </c>
      <c r="U882" s="3">
        <v>41.70193</v>
      </c>
      <c r="V882" s="3">
        <v>-118.2603</v>
      </c>
      <c r="Y882" s="48">
        <v>-8888</v>
      </c>
      <c r="Z882" s="14" t="s">
        <v>1100</v>
      </c>
      <c r="AA882" s="14" t="s">
        <v>1054</v>
      </c>
      <c r="AB882" t="s">
        <v>1125</v>
      </c>
      <c r="AC882" s="14">
        <v>90</v>
      </c>
    </row>
    <row r="883" spans="2:29" ht="12">
      <c r="B883" s="34" t="s">
        <v>1030</v>
      </c>
      <c r="F883" s="21">
        <v>74686</v>
      </c>
      <c r="G883" s="21">
        <v>74686</v>
      </c>
      <c r="H883" s="14">
        <v>450</v>
      </c>
      <c r="I883" s="40" t="s">
        <v>195</v>
      </c>
      <c r="J883" s="42">
        <v>276</v>
      </c>
      <c r="K883" s="1" t="s">
        <v>1047</v>
      </c>
      <c r="L883" s="2" t="s">
        <v>196</v>
      </c>
      <c r="N883" s="2" t="s">
        <v>197</v>
      </c>
      <c r="O883" s="4" t="s">
        <v>124</v>
      </c>
      <c r="P883" s="2" t="s">
        <v>1244</v>
      </c>
      <c r="Q883" s="23" t="s">
        <v>1218</v>
      </c>
      <c r="R883" s="23" t="s">
        <v>1254</v>
      </c>
      <c r="S883" s="22">
        <v>8</v>
      </c>
      <c r="T883" s="8" t="s">
        <v>1224</v>
      </c>
      <c r="U883" s="3">
        <v>39.41255</v>
      </c>
      <c r="V883" s="3">
        <v>-116.6959</v>
      </c>
      <c r="Y883" s="11">
        <v>21.7</v>
      </c>
      <c r="Z883" s="14" t="s">
        <v>1042</v>
      </c>
      <c r="AA883" s="14" t="s">
        <v>1106</v>
      </c>
      <c r="AB883" s="8" t="s">
        <v>1225</v>
      </c>
      <c r="AC883" s="14">
        <v>89</v>
      </c>
    </row>
    <row r="884" spans="2:29" ht="12">
      <c r="B884" s="34" t="s">
        <v>1030</v>
      </c>
      <c r="F884" s="21">
        <v>74697</v>
      </c>
      <c r="G884" s="21" t="s">
        <v>1046</v>
      </c>
      <c r="H884" s="14">
        <v>336</v>
      </c>
      <c r="I884" s="40" t="s">
        <v>198</v>
      </c>
      <c r="J884" s="42" t="s">
        <v>1046</v>
      </c>
      <c r="K884" s="1" t="s">
        <v>1087</v>
      </c>
      <c r="L884" s="2" t="s">
        <v>199</v>
      </c>
      <c r="N884" s="36" t="s">
        <v>200</v>
      </c>
      <c r="O884" s="4" t="s">
        <v>201</v>
      </c>
      <c r="P884" s="2" t="s">
        <v>1344</v>
      </c>
      <c r="Q884" s="23" t="s">
        <v>1777</v>
      </c>
      <c r="R884" s="23" t="s">
        <v>1761</v>
      </c>
      <c r="S884" s="22">
        <v>28</v>
      </c>
      <c r="U884" s="3">
        <v>40.87332</v>
      </c>
      <c r="V884" s="3">
        <v>-117.9362</v>
      </c>
      <c r="Y884" s="11">
        <v>28.3</v>
      </c>
      <c r="Z884" s="14" t="s">
        <v>1042</v>
      </c>
      <c r="AA884" s="14" t="s">
        <v>1054</v>
      </c>
      <c r="AB884" s="8" t="s">
        <v>1125</v>
      </c>
      <c r="AC884" s="14">
        <v>82</v>
      </c>
    </row>
    <row r="885" spans="2:29" ht="12">
      <c r="B885" s="34" t="s">
        <v>1030</v>
      </c>
      <c r="F885" s="21" t="s">
        <v>1046</v>
      </c>
      <c r="G885" s="21" t="s">
        <v>202</v>
      </c>
      <c r="H885" s="14">
        <v>782</v>
      </c>
      <c r="I885" s="40" t="s">
        <v>198</v>
      </c>
      <c r="J885" s="42">
        <v>139</v>
      </c>
      <c r="K885" s="1" t="s">
        <v>1087</v>
      </c>
      <c r="L885" s="2" t="s">
        <v>203</v>
      </c>
      <c r="N885" s="2" t="s">
        <v>200</v>
      </c>
      <c r="O885" s="4" t="s">
        <v>204</v>
      </c>
      <c r="P885" s="2" t="s">
        <v>1344</v>
      </c>
      <c r="Q885" s="23" t="s">
        <v>1777</v>
      </c>
      <c r="R885" s="23" t="s">
        <v>1761</v>
      </c>
      <c r="S885" s="22">
        <v>28</v>
      </c>
      <c r="T885" s="8" t="s">
        <v>1098</v>
      </c>
      <c r="U885" s="3">
        <v>40.8853</v>
      </c>
      <c r="V885" s="3">
        <v>-117.9333</v>
      </c>
      <c r="Y885" s="12">
        <f>27.8</f>
        <v>27.8</v>
      </c>
      <c r="Z885" s="14" t="s">
        <v>1042</v>
      </c>
      <c r="AB885" s="8" t="s">
        <v>205</v>
      </c>
      <c r="AC885" s="14">
        <v>82</v>
      </c>
    </row>
    <row r="886" spans="2:29" ht="12">
      <c r="B886" s="34" t="s">
        <v>1030</v>
      </c>
      <c r="F886" s="21">
        <v>74695</v>
      </c>
      <c r="G886" s="14" t="s">
        <v>1046</v>
      </c>
      <c r="H886" s="14">
        <v>781</v>
      </c>
      <c r="I886" s="40" t="s">
        <v>198</v>
      </c>
      <c r="J886" s="14" t="s">
        <v>1046</v>
      </c>
      <c r="K886" s="1" t="s">
        <v>1047</v>
      </c>
      <c r="L886" s="2" t="s">
        <v>206</v>
      </c>
      <c r="N886" s="2" t="s">
        <v>200</v>
      </c>
      <c r="O886" s="4" t="s">
        <v>204</v>
      </c>
      <c r="P886" s="2" t="s">
        <v>1344</v>
      </c>
      <c r="Q886" s="23" t="s">
        <v>1777</v>
      </c>
      <c r="R886" s="23" t="s">
        <v>1761</v>
      </c>
      <c r="S886" s="22">
        <v>21</v>
      </c>
      <c r="U886" s="3">
        <v>40.89754</v>
      </c>
      <c r="V886" s="3">
        <v>-117.9417</v>
      </c>
      <c r="Y886" s="11">
        <v>28.9</v>
      </c>
      <c r="Z886" s="14" t="s">
        <v>1042</v>
      </c>
      <c r="AA886" s="14" t="s">
        <v>1106</v>
      </c>
      <c r="AB886" s="45" t="s">
        <v>1055</v>
      </c>
      <c r="AC886" s="14">
        <v>82</v>
      </c>
    </row>
    <row r="887" spans="2:29" ht="12">
      <c r="B887" s="34" t="s">
        <v>1030</v>
      </c>
      <c r="F887" s="21" t="s">
        <v>1046</v>
      </c>
      <c r="G887" s="21" t="s">
        <v>1046</v>
      </c>
      <c r="H887" s="14">
        <v>691</v>
      </c>
      <c r="I887" s="40" t="s">
        <v>207</v>
      </c>
      <c r="J887" s="42">
        <v>262</v>
      </c>
      <c r="K887" s="1" t="s">
        <v>1034</v>
      </c>
      <c r="L887" s="2" t="s">
        <v>208</v>
      </c>
      <c r="N887" s="2" t="s">
        <v>209</v>
      </c>
      <c r="O887" s="4" t="s">
        <v>210</v>
      </c>
      <c r="P887" s="2" t="s">
        <v>1244</v>
      </c>
      <c r="Q887" s="23" t="s">
        <v>1557</v>
      </c>
      <c r="R887" s="23" t="s">
        <v>1445</v>
      </c>
      <c r="S887" s="22">
        <v>36</v>
      </c>
      <c r="U887" s="3">
        <v>39.55862</v>
      </c>
      <c r="V887" s="3">
        <v>-117.4302</v>
      </c>
      <c r="Y887" s="48">
        <v>-9999</v>
      </c>
      <c r="Z887" s="14" t="s">
        <v>1734</v>
      </c>
      <c r="AA887" s="14" t="s">
        <v>1106</v>
      </c>
      <c r="AB887" s="44" t="s">
        <v>1071</v>
      </c>
      <c r="AC887" s="14">
        <v>69</v>
      </c>
    </row>
    <row r="888" spans="2:29" ht="12">
      <c r="B888" t="s">
        <v>1044</v>
      </c>
      <c r="F888" s="21" t="s">
        <v>211</v>
      </c>
      <c r="G888" s="21" t="s">
        <v>212</v>
      </c>
      <c r="H888" s="14" t="s">
        <v>1046</v>
      </c>
      <c r="I888" s="40">
        <v>159</v>
      </c>
      <c r="J888" s="42">
        <v>262</v>
      </c>
      <c r="K888" s="1" t="s">
        <v>1047</v>
      </c>
      <c r="L888" s="2" t="s">
        <v>213</v>
      </c>
      <c r="N888" s="2" t="s">
        <v>209</v>
      </c>
      <c r="O888" s="4" t="s">
        <v>210</v>
      </c>
      <c r="P888" s="2" t="s">
        <v>1244</v>
      </c>
      <c r="Q888" s="24" t="s">
        <v>1557</v>
      </c>
      <c r="R888" s="24" t="s">
        <v>1445</v>
      </c>
      <c r="S888" s="25" t="s">
        <v>1327</v>
      </c>
      <c r="T888" s="8" t="s">
        <v>1226</v>
      </c>
      <c r="U888" s="3">
        <v>39.55883</v>
      </c>
      <c r="V888" s="3">
        <v>-117.42783</v>
      </c>
      <c r="Y888" s="12">
        <f>29.4</f>
        <v>29.4</v>
      </c>
      <c r="Z888" s="14" t="s">
        <v>1734</v>
      </c>
      <c r="AA888" s="14" t="s">
        <v>1106</v>
      </c>
      <c r="AB888" s="8" t="s">
        <v>214</v>
      </c>
      <c r="AC888" s="14">
        <v>69</v>
      </c>
    </row>
    <row r="889" spans="2:29" ht="12">
      <c r="B889" t="s">
        <v>1281</v>
      </c>
      <c r="F889" s="21">
        <v>74690</v>
      </c>
      <c r="G889" s="21">
        <v>71495</v>
      </c>
      <c r="H889" s="14" t="s">
        <v>1046</v>
      </c>
      <c r="I889" s="40">
        <v>286</v>
      </c>
      <c r="J889" s="42">
        <v>293</v>
      </c>
      <c r="K889" s="1" t="s">
        <v>1047</v>
      </c>
      <c r="L889" s="2" t="s">
        <v>215</v>
      </c>
      <c r="M889" s="2" t="s">
        <v>1058</v>
      </c>
      <c r="N889" s="2" t="s">
        <v>216</v>
      </c>
      <c r="O889" s="4" t="s">
        <v>217</v>
      </c>
      <c r="P889" s="2" t="s">
        <v>1323</v>
      </c>
      <c r="Q889" s="24" t="s">
        <v>1410</v>
      </c>
      <c r="R889" s="24" t="s">
        <v>2418</v>
      </c>
      <c r="S889" s="25" t="s">
        <v>218</v>
      </c>
      <c r="T889" s="8" t="s">
        <v>219</v>
      </c>
      <c r="U889" s="3">
        <v>39.83028</v>
      </c>
      <c r="V889" s="3">
        <v>-114.555</v>
      </c>
      <c r="Y889" s="12">
        <v>28.2</v>
      </c>
      <c r="Z889" s="18" t="s">
        <v>1479</v>
      </c>
      <c r="AA889" s="14" t="s">
        <v>1054</v>
      </c>
      <c r="AB889" s="8" t="s">
        <v>1063</v>
      </c>
      <c r="AC889" s="14">
        <v>82</v>
      </c>
    </row>
    <row r="890" spans="2:29" ht="12">
      <c r="B890" t="s">
        <v>1044</v>
      </c>
      <c r="F890" s="21">
        <v>74997</v>
      </c>
      <c r="G890" s="21" t="s">
        <v>223</v>
      </c>
      <c r="H890" s="14" t="s">
        <v>1046</v>
      </c>
      <c r="I890" s="40">
        <v>230</v>
      </c>
      <c r="J890" s="42">
        <v>424</v>
      </c>
      <c r="K890" s="1" t="s">
        <v>1087</v>
      </c>
      <c r="L890" s="2" t="s">
        <v>224</v>
      </c>
      <c r="N890" s="2" t="s">
        <v>221</v>
      </c>
      <c r="O890" s="4" t="s">
        <v>225</v>
      </c>
      <c r="P890" s="2" t="s">
        <v>1070</v>
      </c>
      <c r="Q890" s="24" t="s">
        <v>2447</v>
      </c>
      <c r="R890" s="24" t="s">
        <v>1596</v>
      </c>
      <c r="S890" s="25" t="s">
        <v>1558</v>
      </c>
      <c r="T890" s="8" t="s">
        <v>1897</v>
      </c>
      <c r="U890" s="3">
        <v>36.2075</v>
      </c>
      <c r="V890" s="3">
        <v>-115.97833</v>
      </c>
      <c r="Y890" s="12">
        <f>25</f>
        <v>25</v>
      </c>
      <c r="Z890" s="18" t="s">
        <v>1390</v>
      </c>
      <c r="AA890" s="14" t="s">
        <v>1106</v>
      </c>
      <c r="AB890" s="8" t="s">
        <v>1721</v>
      </c>
      <c r="AC890" s="14">
        <v>84</v>
      </c>
    </row>
    <row r="891" spans="2:29" ht="12">
      <c r="B891" t="s">
        <v>1044</v>
      </c>
      <c r="F891" s="21" t="s">
        <v>229</v>
      </c>
      <c r="G891" s="21" t="s">
        <v>230</v>
      </c>
      <c r="H891" s="14" t="s">
        <v>1046</v>
      </c>
      <c r="I891" s="40">
        <v>230</v>
      </c>
      <c r="J891" s="42">
        <v>423</v>
      </c>
      <c r="K891" s="1" t="s">
        <v>1087</v>
      </c>
      <c r="L891" s="2" t="s">
        <v>231</v>
      </c>
      <c r="N891" s="2" t="s">
        <v>221</v>
      </c>
      <c r="O891" s="4" t="s">
        <v>225</v>
      </c>
      <c r="P891" s="2" t="s">
        <v>1070</v>
      </c>
      <c r="Q891" s="24" t="s">
        <v>172</v>
      </c>
      <c r="R891" s="24" t="s">
        <v>1426</v>
      </c>
      <c r="S891" s="25" t="s">
        <v>1393</v>
      </c>
      <c r="T891" s="8" t="s">
        <v>1091</v>
      </c>
      <c r="U891" s="3">
        <v>36.1557</v>
      </c>
      <c r="V891" s="3">
        <v>-115.8886</v>
      </c>
      <c r="Y891" s="12">
        <f>25</f>
        <v>25</v>
      </c>
      <c r="Z891" s="18" t="s">
        <v>1390</v>
      </c>
      <c r="AA891" s="14" t="s">
        <v>1054</v>
      </c>
      <c r="AB891" s="8" t="s">
        <v>1721</v>
      </c>
      <c r="AC891" s="14">
        <v>84</v>
      </c>
    </row>
    <row r="892" spans="2:29" ht="12">
      <c r="B892" s="34" t="s">
        <v>1030</v>
      </c>
      <c r="F892" s="21" t="s">
        <v>1046</v>
      </c>
      <c r="G892" s="21" t="s">
        <v>1046</v>
      </c>
      <c r="H892" s="14">
        <v>736</v>
      </c>
      <c r="I892" s="40" t="s">
        <v>220</v>
      </c>
      <c r="J892" s="42" t="s">
        <v>1046</v>
      </c>
      <c r="K892" s="1" t="s">
        <v>1047</v>
      </c>
      <c r="L892" s="2" t="s">
        <v>2129</v>
      </c>
      <c r="N892" s="2" t="s">
        <v>221</v>
      </c>
      <c r="O892" s="4" t="s">
        <v>225</v>
      </c>
      <c r="P892" s="2" t="s">
        <v>1330</v>
      </c>
      <c r="Q892" s="23" t="s">
        <v>172</v>
      </c>
      <c r="R892" s="23" t="s">
        <v>1426</v>
      </c>
      <c r="S892" s="22">
        <v>16</v>
      </c>
      <c r="U892" s="3">
        <v>36.12782</v>
      </c>
      <c r="V892" s="3">
        <v>-115.9044</v>
      </c>
      <c r="Y892" s="48">
        <v>-8888</v>
      </c>
      <c r="Z892" s="14" t="s">
        <v>1042</v>
      </c>
      <c r="AB892" s="44" t="s">
        <v>1071</v>
      </c>
      <c r="AC892" s="14">
        <v>84</v>
      </c>
    </row>
    <row r="893" spans="2:28" ht="12">
      <c r="B893" t="s">
        <v>226</v>
      </c>
      <c r="F893" s="21" t="s">
        <v>1046</v>
      </c>
      <c r="G893" s="21" t="s">
        <v>1046</v>
      </c>
      <c r="H893" s="14" t="s">
        <v>1046</v>
      </c>
      <c r="I893" s="40">
        <v>230</v>
      </c>
      <c r="J893" s="42">
        <v>425</v>
      </c>
      <c r="K893" s="1" t="s">
        <v>1047</v>
      </c>
      <c r="L893" s="2" t="s">
        <v>227</v>
      </c>
      <c r="N893" s="2" t="s">
        <v>221</v>
      </c>
      <c r="O893" s="4" t="s">
        <v>225</v>
      </c>
      <c r="P893" s="2" t="s">
        <v>1070</v>
      </c>
      <c r="Q893" s="24" t="s">
        <v>2447</v>
      </c>
      <c r="R893" s="24" t="s">
        <v>1596</v>
      </c>
      <c r="S893" s="22">
        <v>23</v>
      </c>
      <c r="T893"/>
      <c r="U893" s="3">
        <v>36.21167</v>
      </c>
      <c r="V893" s="3">
        <v>-115.98833</v>
      </c>
      <c r="Y893" s="12">
        <v>27</v>
      </c>
      <c r="AB893" s="8" t="s">
        <v>1063</v>
      </c>
    </row>
    <row r="894" spans="2:29" ht="12">
      <c r="B894" s="34" t="s">
        <v>1030</v>
      </c>
      <c r="F894" s="21">
        <v>74960</v>
      </c>
      <c r="H894" s="14">
        <v>577</v>
      </c>
      <c r="I894" s="40" t="s">
        <v>220</v>
      </c>
      <c r="J894" s="42" t="s">
        <v>1046</v>
      </c>
      <c r="K894" s="1" t="s">
        <v>1047</v>
      </c>
      <c r="L894" s="2" t="s">
        <v>1058</v>
      </c>
      <c r="N894" s="2" t="s">
        <v>221</v>
      </c>
      <c r="O894" s="4" t="s">
        <v>222</v>
      </c>
      <c r="P894" s="2" t="s">
        <v>1070</v>
      </c>
      <c r="Q894" s="23" t="s">
        <v>2440</v>
      </c>
      <c r="R894" s="23" t="s">
        <v>1596</v>
      </c>
      <c r="S894" s="22">
        <v>9</v>
      </c>
      <c r="U894" s="3">
        <v>36.31852</v>
      </c>
      <c r="V894" s="3">
        <v>-116.0262</v>
      </c>
      <c r="Y894" s="11">
        <v>22.8</v>
      </c>
      <c r="Z894" s="14" t="s">
        <v>1042</v>
      </c>
      <c r="AA894" s="14" t="s">
        <v>1054</v>
      </c>
      <c r="AB894" s="45" t="s">
        <v>1055</v>
      </c>
      <c r="AC894" s="14">
        <v>68</v>
      </c>
    </row>
    <row r="895" spans="2:29" ht="12">
      <c r="B895" s="34" t="s">
        <v>1030</v>
      </c>
      <c r="F895" s="42" t="s">
        <v>1046</v>
      </c>
      <c r="G895" s="42" t="s">
        <v>1046</v>
      </c>
      <c r="H895" s="14">
        <v>578</v>
      </c>
      <c r="I895" s="40" t="s">
        <v>220</v>
      </c>
      <c r="J895" s="42" t="s">
        <v>1046</v>
      </c>
      <c r="K895" s="1" t="s">
        <v>1047</v>
      </c>
      <c r="L895" s="2" t="s">
        <v>1058</v>
      </c>
      <c r="N895" s="2" t="s">
        <v>221</v>
      </c>
      <c r="O895" s="4" t="s">
        <v>222</v>
      </c>
      <c r="P895" s="2" t="s">
        <v>1070</v>
      </c>
      <c r="Q895" s="23" t="s">
        <v>2440</v>
      </c>
      <c r="R895" s="23" t="s">
        <v>1596</v>
      </c>
      <c r="S895" s="22">
        <v>34</v>
      </c>
      <c r="U895" s="3">
        <v>36.25684</v>
      </c>
      <c r="V895" s="3">
        <v>-116.005</v>
      </c>
      <c r="Y895" s="48">
        <v>-8888</v>
      </c>
      <c r="Z895" s="14" t="s">
        <v>1042</v>
      </c>
      <c r="AB895" s="44" t="s">
        <v>1071</v>
      </c>
      <c r="AC895" s="14">
        <v>68</v>
      </c>
    </row>
    <row r="896" spans="2:29" ht="12">
      <c r="B896" s="34" t="s">
        <v>1030</v>
      </c>
      <c r="F896" s="21">
        <v>74888</v>
      </c>
      <c r="G896" s="21" t="s">
        <v>1046</v>
      </c>
      <c r="H896" s="14">
        <v>735</v>
      </c>
      <c r="I896" s="40" t="s">
        <v>220</v>
      </c>
      <c r="J896" s="42" t="s">
        <v>1046</v>
      </c>
      <c r="K896" s="1" t="s">
        <v>1047</v>
      </c>
      <c r="L896" s="2" t="s">
        <v>228</v>
      </c>
      <c r="N896" s="2" t="s">
        <v>221</v>
      </c>
      <c r="O896" s="4" t="s">
        <v>225</v>
      </c>
      <c r="P896" s="2" t="s">
        <v>1070</v>
      </c>
      <c r="Q896" s="23" t="s">
        <v>2447</v>
      </c>
      <c r="R896" s="23" t="s">
        <v>1596</v>
      </c>
      <c r="S896" s="22">
        <v>23</v>
      </c>
      <c r="U896" s="3">
        <v>36.2038</v>
      </c>
      <c r="V896" s="3">
        <v>-115.9829</v>
      </c>
      <c r="Y896" s="11">
        <v>26</v>
      </c>
      <c r="Z896" s="14" t="s">
        <v>1042</v>
      </c>
      <c r="AA896" s="14" t="s">
        <v>1106</v>
      </c>
      <c r="AB896" s="45" t="s">
        <v>1055</v>
      </c>
      <c r="AC896" s="14">
        <v>84</v>
      </c>
    </row>
    <row r="897" spans="2:29" ht="12">
      <c r="B897" t="s">
        <v>1044</v>
      </c>
      <c r="F897" s="21">
        <v>74302</v>
      </c>
      <c r="G897" s="21">
        <v>70175</v>
      </c>
      <c r="H897" s="14" t="s">
        <v>1046</v>
      </c>
      <c r="I897" s="40">
        <v>75</v>
      </c>
      <c r="J897" s="42">
        <v>74</v>
      </c>
      <c r="K897" s="1" t="s">
        <v>1057</v>
      </c>
      <c r="L897" s="4" t="s">
        <v>232</v>
      </c>
      <c r="M897" s="4"/>
      <c r="N897" s="2" t="s">
        <v>233</v>
      </c>
      <c r="O897" s="4" t="s">
        <v>234</v>
      </c>
      <c r="P897" s="2" t="s">
        <v>1732</v>
      </c>
      <c r="Q897" s="24" t="s">
        <v>1793</v>
      </c>
      <c r="R897" s="24" t="s">
        <v>1279</v>
      </c>
      <c r="S897" s="25" t="s">
        <v>1393</v>
      </c>
      <c r="T897" s="8" t="s">
        <v>1109</v>
      </c>
      <c r="U897" s="3">
        <v>41.1135</v>
      </c>
      <c r="V897" s="3">
        <v>-114.3842</v>
      </c>
      <c r="Y897" s="12">
        <v>76.7</v>
      </c>
      <c r="Z897" s="14" t="s">
        <v>1390</v>
      </c>
      <c r="AA897" s="14" t="s">
        <v>1106</v>
      </c>
      <c r="AB897" s="8" t="s">
        <v>1235</v>
      </c>
      <c r="AC897" s="14">
        <v>82</v>
      </c>
    </row>
    <row r="898" spans="2:29" ht="12">
      <c r="B898" s="34" t="s">
        <v>1030</v>
      </c>
      <c r="F898" s="21" t="s">
        <v>235</v>
      </c>
      <c r="G898" s="21" t="s">
        <v>236</v>
      </c>
      <c r="H898" s="14">
        <v>738</v>
      </c>
      <c r="I898" s="40" t="s">
        <v>237</v>
      </c>
      <c r="J898" s="42">
        <v>401</v>
      </c>
      <c r="K898" s="1" t="s">
        <v>1087</v>
      </c>
      <c r="L898" s="2" t="s">
        <v>238</v>
      </c>
      <c r="N898" s="2" t="s">
        <v>239</v>
      </c>
      <c r="O898" s="4" t="s">
        <v>240</v>
      </c>
      <c r="P898" s="2" t="s">
        <v>1184</v>
      </c>
      <c r="Q898" s="23" t="s">
        <v>1278</v>
      </c>
      <c r="R898" s="23" t="s">
        <v>1720</v>
      </c>
      <c r="S898" s="22">
        <v>4</v>
      </c>
      <c r="U898" s="3">
        <v>37.80688</v>
      </c>
      <c r="V898" s="3">
        <v>-114.3796</v>
      </c>
      <c r="Y898" s="12">
        <f>29.5</f>
        <v>29.5</v>
      </c>
      <c r="Z898" s="14" t="s">
        <v>1042</v>
      </c>
      <c r="AB898" s="8" t="s">
        <v>241</v>
      </c>
      <c r="AC898" s="14">
        <v>70</v>
      </c>
    </row>
    <row r="899" spans="2:29" ht="12">
      <c r="B899" s="34" t="s">
        <v>1030</v>
      </c>
      <c r="F899" s="21">
        <v>74646</v>
      </c>
      <c r="G899" s="21" t="s">
        <v>1046</v>
      </c>
      <c r="H899" s="14">
        <v>739</v>
      </c>
      <c r="I899" s="40" t="s">
        <v>237</v>
      </c>
      <c r="J899" s="42" t="s">
        <v>1046</v>
      </c>
      <c r="K899" s="1" t="s">
        <v>1047</v>
      </c>
      <c r="L899" s="2" t="s">
        <v>242</v>
      </c>
      <c r="N899" s="2" t="s">
        <v>239</v>
      </c>
      <c r="O899" s="4" t="s">
        <v>240</v>
      </c>
      <c r="P899" s="2" t="s">
        <v>1184</v>
      </c>
      <c r="Q899" s="23" t="s">
        <v>1278</v>
      </c>
      <c r="R899" s="23" t="s">
        <v>1720</v>
      </c>
      <c r="S899" s="22">
        <v>5</v>
      </c>
      <c r="U899" s="3">
        <v>37.79921</v>
      </c>
      <c r="V899" s="3">
        <v>-114.4054</v>
      </c>
      <c r="Y899" s="11">
        <v>25.6</v>
      </c>
      <c r="Z899" s="14" t="s">
        <v>1042</v>
      </c>
      <c r="AA899" s="14" t="s">
        <v>1106</v>
      </c>
      <c r="AB899" s="45" t="s">
        <v>1055</v>
      </c>
      <c r="AC899" s="14">
        <v>70</v>
      </c>
    </row>
    <row r="900" spans="2:29" ht="12">
      <c r="B900" s="34" t="s">
        <v>1030</v>
      </c>
      <c r="F900" s="21">
        <v>74647</v>
      </c>
      <c r="G900" s="21" t="s">
        <v>1046</v>
      </c>
      <c r="H900" s="14">
        <v>740</v>
      </c>
      <c r="I900" s="40" t="s">
        <v>237</v>
      </c>
      <c r="J900" s="42" t="s">
        <v>1046</v>
      </c>
      <c r="K900" s="1" t="s">
        <v>1047</v>
      </c>
      <c r="L900" s="2" t="s">
        <v>243</v>
      </c>
      <c r="N900" s="2" t="s">
        <v>239</v>
      </c>
      <c r="O900" s="4" t="s">
        <v>240</v>
      </c>
      <c r="P900" s="2" t="s">
        <v>1184</v>
      </c>
      <c r="Q900" s="23" t="s">
        <v>1278</v>
      </c>
      <c r="R900" s="23" t="s">
        <v>1720</v>
      </c>
      <c r="S900" s="22">
        <v>7</v>
      </c>
      <c r="U900" s="3">
        <v>37.79418</v>
      </c>
      <c r="V900" s="3">
        <v>-114.4079</v>
      </c>
      <c r="Y900" s="11">
        <v>23.3</v>
      </c>
      <c r="Z900" s="14" t="s">
        <v>1042</v>
      </c>
      <c r="AA900" s="14" t="s">
        <v>1106</v>
      </c>
      <c r="AB900" s="45" t="s">
        <v>1055</v>
      </c>
      <c r="AC900" s="14">
        <v>70</v>
      </c>
    </row>
    <row r="901" spans="2:29" ht="12">
      <c r="B901" s="34" t="s">
        <v>1030</v>
      </c>
      <c r="F901" s="21">
        <v>74648</v>
      </c>
      <c r="G901" s="21" t="s">
        <v>1046</v>
      </c>
      <c r="H901" s="14">
        <v>741</v>
      </c>
      <c r="I901" s="40" t="s">
        <v>237</v>
      </c>
      <c r="J901" s="42" t="s">
        <v>1046</v>
      </c>
      <c r="K901" s="1" t="s">
        <v>1047</v>
      </c>
      <c r="L901" s="2" t="s">
        <v>245</v>
      </c>
      <c r="N901" s="2" t="s">
        <v>239</v>
      </c>
      <c r="O901" s="4" t="s">
        <v>240</v>
      </c>
      <c r="P901" s="2" t="s">
        <v>1184</v>
      </c>
      <c r="Q901" s="23" t="s">
        <v>1278</v>
      </c>
      <c r="R901" s="23" t="s">
        <v>1720</v>
      </c>
      <c r="S901" s="22">
        <v>8</v>
      </c>
      <c r="U901" s="3">
        <v>37.78316</v>
      </c>
      <c r="V901" s="3">
        <v>-114.4007</v>
      </c>
      <c r="Y901" s="11">
        <v>23.9</v>
      </c>
      <c r="Z901" s="14" t="s">
        <v>1042</v>
      </c>
      <c r="AA901" s="14" t="s">
        <v>1054</v>
      </c>
      <c r="AB901" s="8" t="s">
        <v>1125</v>
      </c>
      <c r="AC901" s="14">
        <v>70</v>
      </c>
    </row>
    <row r="902" spans="2:29" ht="12">
      <c r="B902" s="34" t="s">
        <v>1030</v>
      </c>
      <c r="F902" s="21" t="s">
        <v>1046</v>
      </c>
      <c r="G902" s="21" t="s">
        <v>1046</v>
      </c>
      <c r="H902" s="14">
        <v>742</v>
      </c>
      <c r="I902" s="40" t="s">
        <v>237</v>
      </c>
      <c r="J902" s="43" t="s">
        <v>1046</v>
      </c>
      <c r="K902" s="1" t="s">
        <v>1047</v>
      </c>
      <c r="L902" s="2" t="s">
        <v>246</v>
      </c>
      <c r="N902" s="2" t="s">
        <v>239</v>
      </c>
      <c r="O902" s="4" t="s">
        <v>240</v>
      </c>
      <c r="P902" s="2" t="s">
        <v>1184</v>
      </c>
      <c r="Q902" s="23" t="s">
        <v>1278</v>
      </c>
      <c r="R902" s="23" t="s">
        <v>1720</v>
      </c>
      <c r="S902" s="22">
        <v>8</v>
      </c>
      <c r="U902" s="3">
        <v>37.79361</v>
      </c>
      <c r="V902" s="3">
        <v>-114.3999</v>
      </c>
      <c r="Y902" s="48">
        <v>-8888</v>
      </c>
      <c r="Z902" s="14" t="s">
        <v>1944</v>
      </c>
      <c r="AA902" s="14" t="s">
        <v>1106</v>
      </c>
      <c r="AB902" s="44" t="s">
        <v>1071</v>
      </c>
      <c r="AC902" s="14">
        <v>70</v>
      </c>
    </row>
    <row r="903" spans="2:29" ht="12">
      <c r="B903" t="s">
        <v>1044</v>
      </c>
      <c r="F903" s="21" t="s">
        <v>247</v>
      </c>
      <c r="G903" s="21" t="s">
        <v>248</v>
      </c>
      <c r="H903" s="14" t="s">
        <v>1046</v>
      </c>
      <c r="I903" s="40">
        <v>240</v>
      </c>
      <c r="J903" s="42" t="s">
        <v>1046</v>
      </c>
      <c r="K903" s="1" t="s">
        <v>1047</v>
      </c>
      <c r="L903" s="2" t="s">
        <v>249</v>
      </c>
      <c r="M903" s="2" t="s">
        <v>1925</v>
      </c>
      <c r="N903" s="2" t="s">
        <v>249</v>
      </c>
      <c r="O903" s="4" t="s">
        <v>250</v>
      </c>
      <c r="P903" s="2" t="s">
        <v>1658</v>
      </c>
      <c r="Q903" s="23" t="s">
        <v>1432</v>
      </c>
      <c r="R903" s="23" t="s">
        <v>1489</v>
      </c>
      <c r="S903" s="22">
        <v>2</v>
      </c>
      <c r="T903" s="8" t="s">
        <v>1226</v>
      </c>
      <c r="U903" s="3">
        <v>40.24456</v>
      </c>
      <c r="V903" s="3">
        <v>-117.6749</v>
      </c>
      <c r="Y903" s="11">
        <v>22</v>
      </c>
      <c r="Z903" s="14" t="s">
        <v>1479</v>
      </c>
      <c r="AA903" s="14" t="s">
        <v>1054</v>
      </c>
      <c r="AB903" s="8" t="s">
        <v>1853</v>
      </c>
      <c r="AC903" s="14">
        <v>90</v>
      </c>
    </row>
    <row r="904" spans="2:29" ht="12">
      <c r="B904" s="34" t="s">
        <v>1030</v>
      </c>
      <c r="F904" s="21">
        <v>74340</v>
      </c>
      <c r="G904" s="21">
        <v>71139</v>
      </c>
      <c r="H904" s="14">
        <v>743</v>
      </c>
      <c r="I904" s="40" t="s">
        <v>251</v>
      </c>
      <c r="J904" s="42">
        <v>380</v>
      </c>
      <c r="K904" s="1" t="s">
        <v>1034</v>
      </c>
      <c r="L904" s="2" t="s">
        <v>252</v>
      </c>
      <c r="N904" s="2" t="s">
        <v>253</v>
      </c>
      <c r="O904" s="4" t="s">
        <v>254</v>
      </c>
      <c r="P904" s="2" t="s">
        <v>1038</v>
      </c>
      <c r="Q904" s="23" t="s">
        <v>1039</v>
      </c>
      <c r="R904" s="23" t="s">
        <v>1445</v>
      </c>
      <c r="S904" s="22">
        <v>25</v>
      </c>
      <c r="T904" s="8" t="s">
        <v>1338</v>
      </c>
      <c r="U904" s="3">
        <v>37.82228</v>
      </c>
      <c r="V904" s="3">
        <v>-117.4801</v>
      </c>
      <c r="Y904" s="12">
        <f>36.7</f>
        <v>36.7</v>
      </c>
      <c r="Z904" s="14" t="s">
        <v>2305</v>
      </c>
      <c r="AB904" s="8" t="s">
        <v>1912</v>
      </c>
      <c r="AC904" s="14">
        <v>70</v>
      </c>
    </row>
    <row r="905" spans="2:29" ht="12">
      <c r="B905" s="34" t="s">
        <v>1030</v>
      </c>
      <c r="F905" s="21">
        <v>74340</v>
      </c>
      <c r="G905" s="21">
        <v>71139</v>
      </c>
      <c r="H905" s="14">
        <v>744</v>
      </c>
      <c r="I905" s="40" t="s">
        <v>251</v>
      </c>
      <c r="J905" s="42">
        <v>380</v>
      </c>
      <c r="K905" s="1" t="s">
        <v>1034</v>
      </c>
      <c r="L905" s="2" t="s">
        <v>252</v>
      </c>
      <c r="N905" s="2" t="s">
        <v>253</v>
      </c>
      <c r="O905" s="4" t="s">
        <v>254</v>
      </c>
      <c r="P905" s="2" t="s">
        <v>1038</v>
      </c>
      <c r="Q905" s="23" t="s">
        <v>1039</v>
      </c>
      <c r="R905" s="23" t="s">
        <v>1445</v>
      </c>
      <c r="S905" s="22">
        <v>25</v>
      </c>
      <c r="U905" s="3">
        <v>37.82198</v>
      </c>
      <c r="V905" s="3">
        <v>-117.4803</v>
      </c>
      <c r="Y905" s="49">
        <v>-9999</v>
      </c>
      <c r="Z905" s="14" t="s">
        <v>2305</v>
      </c>
      <c r="AB905" s="8" t="s">
        <v>1912</v>
      </c>
      <c r="AC905" s="14">
        <v>70</v>
      </c>
    </row>
    <row r="906" spans="2:29" ht="12">
      <c r="B906" s="34" t="s">
        <v>1030</v>
      </c>
      <c r="F906" s="21">
        <v>74340</v>
      </c>
      <c r="G906" s="21">
        <v>71139</v>
      </c>
      <c r="H906" s="14">
        <v>745</v>
      </c>
      <c r="I906" s="40" t="s">
        <v>251</v>
      </c>
      <c r="J906" s="42">
        <v>380</v>
      </c>
      <c r="K906" s="1" t="s">
        <v>1034</v>
      </c>
      <c r="L906" s="2" t="s">
        <v>252</v>
      </c>
      <c r="N906" s="2" t="s">
        <v>253</v>
      </c>
      <c r="O906" s="4" t="s">
        <v>254</v>
      </c>
      <c r="P906" s="2" t="s">
        <v>1038</v>
      </c>
      <c r="Q906" s="23" t="s">
        <v>1039</v>
      </c>
      <c r="R906" s="23" t="s">
        <v>1445</v>
      </c>
      <c r="S906" s="22">
        <v>25</v>
      </c>
      <c r="U906" s="3">
        <v>37.82094</v>
      </c>
      <c r="V906" s="3">
        <v>-117.483</v>
      </c>
      <c r="Y906" s="49">
        <v>-9999</v>
      </c>
      <c r="Z906" s="14" t="s">
        <v>2305</v>
      </c>
      <c r="AB906" s="8" t="s">
        <v>1912</v>
      </c>
      <c r="AC906" s="14">
        <v>70</v>
      </c>
    </row>
    <row r="907" spans="2:29" ht="12">
      <c r="B907" s="34" t="s">
        <v>1030</v>
      </c>
      <c r="F907" s="21" t="s">
        <v>1046</v>
      </c>
      <c r="G907" s="21" t="s">
        <v>255</v>
      </c>
      <c r="H907" s="14">
        <v>570</v>
      </c>
      <c r="I907" s="40" t="s">
        <v>256</v>
      </c>
      <c r="J907" s="42">
        <v>351</v>
      </c>
      <c r="K907" s="1" t="s">
        <v>1087</v>
      </c>
      <c r="L907" s="2" t="s">
        <v>257</v>
      </c>
      <c r="N907" s="2" t="s">
        <v>257</v>
      </c>
      <c r="O907" s="4" t="s">
        <v>258</v>
      </c>
      <c r="P907" s="2" t="s">
        <v>1070</v>
      </c>
      <c r="Q907" s="23" t="s">
        <v>1317</v>
      </c>
      <c r="R907" s="23" t="s">
        <v>1060</v>
      </c>
      <c r="S907" s="22">
        <v>28</v>
      </c>
      <c r="T907" s="8" t="s">
        <v>1287</v>
      </c>
      <c r="U907" s="3">
        <v>37.99466</v>
      </c>
      <c r="V907" s="3">
        <v>-116.3898</v>
      </c>
      <c r="Y907" s="12">
        <v>25</v>
      </c>
      <c r="Z907" s="14" t="s">
        <v>1042</v>
      </c>
      <c r="AB907" s="8" t="s">
        <v>1063</v>
      </c>
      <c r="AC907" s="14">
        <v>87</v>
      </c>
    </row>
    <row r="908" spans="2:29" ht="12.75">
      <c r="B908" t="s">
        <v>1044</v>
      </c>
      <c r="C908" t="s">
        <v>2066</v>
      </c>
      <c r="F908" s="21" t="s">
        <v>1046</v>
      </c>
      <c r="G908" s="21">
        <v>70613</v>
      </c>
      <c r="H908" s="14" t="s">
        <v>1046</v>
      </c>
      <c r="I908" s="40">
        <v>63</v>
      </c>
      <c r="J908" s="42">
        <v>57</v>
      </c>
      <c r="K908" s="1" t="s">
        <v>1087</v>
      </c>
      <c r="L908" s="4" t="s">
        <v>259</v>
      </c>
      <c r="M908" s="4"/>
      <c r="N908" s="2" t="s">
        <v>260</v>
      </c>
      <c r="O908" s="28" t="s">
        <v>261</v>
      </c>
      <c r="P908" s="2" t="s">
        <v>1732</v>
      </c>
      <c r="Q908" s="24" t="s">
        <v>262</v>
      </c>
      <c r="R908" s="24" t="s">
        <v>1596</v>
      </c>
      <c r="S908" s="25" t="s">
        <v>1196</v>
      </c>
      <c r="T908"/>
      <c r="U908" s="3">
        <v>41.38374</v>
      </c>
      <c r="V908" s="3">
        <v>-116.0587</v>
      </c>
      <c r="Y908" s="49">
        <v>-8888</v>
      </c>
      <c r="Z908" s="30" t="s">
        <v>263</v>
      </c>
      <c r="AA908" s="28" t="s">
        <v>1106</v>
      </c>
      <c r="AB908" s="8" t="s">
        <v>2004</v>
      </c>
      <c r="AC908" s="15">
        <v>87</v>
      </c>
    </row>
    <row r="909" spans="2:29" ht="12">
      <c r="B909" s="34" t="s">
        <v>1030</v>
      </c>
      <c r="F909" s="21" t="s">
        <v>1046</v>
      </c>
      <c r="G909" s="21" t="s">
        <v>1046</v>
      </c>
      <c r="H909" s="14">
        <v>752</v>
      </c>
      <c r="I909" s="40" t="s">
        <v>264</v>
      </c>
      <c r="J909" s="43" t="s">
        <v>1046</v>
      </c>
      <c r="K909" s="1" t="s">
        <v>1034</v>
      </c>
      <c r="L909" s="2" t="s">
        <v>265</v>
      </c>
      <c r="N909" s="2" t="s">
        <v>266</v>
      </c>
      <c r="O909" s="4" t="s">
        <v>267</v>
      </c>
      <c r="P909" s="2" t="s">
        <v>1344</v>
      </c>
      <c r="Q909" s="23" t="s">
        <v>262</v>
      </c>
      <c r="R909" s="23" t="s">
        <v>1209</v>
      </c>
      <c r="S909" s="22">
        <v>17</v>
      </c>
      <c r="U909" s="3">
        <v>41.36257</v>
      </c>
      <c r="V909" s="3">
        <v>-118.7879</v>
      </c>
      <c r="Y909" s="48">
        <v>-9999</v>
      </c>
      <c r="Z909" s="14" t="s">
        <v>268</v>
      </c>
      <c r="AB909" s="44" t="s">
        <v>1071</v>
      </c>
      <c r="AC909" s="14">
        <v>72</v>
      </c>
    </row>
    <row r="910" spans="2:29" ht="12">
      <c r="B910" s="34" t="s">
        <v>1030</v>
      </c>
      <c r="F910" s="21" t="s">
        <v>1046</v>
      </c>
      <c r="G910" s="21" t="s">
        <v>1046</v>
      </c>
      <c r="H910" s="14">
        <v>753</v>
      </c>
      <c r="I910" s="40" t="s">
        <v>264</v>
      </c>
      <c r="J910" s="43" t="s">
        <v>1046</v>
      </c>
      <c r="K910" s="1" t="s">
        <v>1034</v>
      </c>
      <c r="L910" s="2" t="s">
        <v>265</v>
      </c>
      <c r="N910" s="2" t="s">
        <v>266</v>
      </c>
      <c r="O910" s="4" t="s">
        <v>267</v>
      </c>
      <c r="P910" s="2" t="s">
        <v>1344</v>
      </c>
      <c r="Q910" s="23" t="s">
        <v>262</v>
      </c>
      <c r="R910" s="23" t="s">
        <v>1209</v>
      </c>
      <c r="S910" s="22">
        <v>17</v>
      </c>
      <c r="U910" s="3">
        <v>41.36231</v>
      </c>
      <c r="V910" s="3">
        <v>-118.7887</v>
      </c>
      <c r="Y910" s="48">
        <v>-9999</v>
      </c>
      <c r="Z910" s="14" t="s">
        <v>268</v>
      </c>
      <c r="AB910" s="44" t="s">
        <v>1071</v>
      </c>
      <c r="AC910" s="14">
        <v>72</v>
      </c>
    </row>
    <row r="911" spans="2:29" ht="12">
      <c r="B911" s="34" t="s">
        <v>1030</v>
      </c>
      <c r="F911" s="38" t="s">
        <v>269</v>
      </c>
      <c r="G911" s="21" t="s">
        <v>270</v>
      </c>
      <c r="H911" s="14">
        <v>754</v>
      </c>
      <c r="I911" s="40" t="s">
        <v>264</v>
      </c>
      <c r="J911" s="42">
        <v>20</v>
      </c>
      <c r="K911" s="1" t="s">
        <v>1034</v>
      </c>
      <c r="L911" s="4" t="s">
        <v>271</v>
      </c>
      <c r="N911" s="2" t="s">
        <v>266</v>
      </c>
      <c r="O911" s="4" t="s">
        <v>267</v>
      </c>
      <c r="P911" s="2" t="s">
        <v>1344</v>
      </c>
      <c r="Q911" s="23" t="s">
        <v>262</v>
      </c>
      <c r="R911" s="23" t="s">
        <v>1209</v>
      </c>
      <c r="S911" s="22">
        <v>17</v>
      </c>
      <c r="U911" s="3">
        <v>41.36081</v>
      </c>
      <c r="V911" s="3">
        <v>-118.787</v>
      </c>
      <c r="Y911" s="12">
        <f>94</f>
        <v>94</v>
      </c>
      <c r="Z911" s="14" t="s">
        <v>268</v>
      </c>
      <c r="AB911" s="8" t="s">
        <v>1788</v>
      </c>
      <c r="AC911" s="14">
        <v>72</v>
      </c>
    </row>
    <row r="912" spans="2:29" ht="12">
      <c r="B912" s="34" t="s">
        <v>1030</v>
      </c>
      <c r="F912" s="38">
        <v>74178</v>
      </c>
      <c r="G912" s="21">
        <v>71155</v>
      </c>
      <c r="H912" s="14">
        <v>755</v>
      </c>
      <c r="I912" s="40" t="s">
        <v>264</v>
      </c>
      <c r="J912" s="42">
        <v>19</v>
      </c>
      <c r="K912" s="1" t="s">
        <v>1034</v>
      </c>
      <c r="L912" s="4" t="s">
        <v>272</v>
      </c>
      <c r="N912" s="2" t="s">
        <v>266</v>
      </c>
      <c r="O912" s="4" t="s">
        <v>267</v>
      </c>
      <c r="P912" s="2" t="s">
        <v>1344</v>
      </c>
      <c r="Q912" s="23" t="s">
        <v>262</v>
      </c>
      <c r="R912" s="23" t="s">
        <v>1209</v>
      </c>
      <c r="S912" s="22">
        <v>19</v>
      </c>
      <c r="U912" s="3">
        <v>41.35718</v>
      </c>
      <c r="V912" s="3">
        <v>-118.8089</v>
      </c>
      <c r="Y912" s="12">
        <v>92</v>
      </c>
      <c r="Z912" s="14" t="s">
        <v>1300</v>
      </c>
      <c r="AB912" s="8" t="s">
        <v>1063</v>
      </c>
      <c r="AC912" s="14">
        <v>72</v>
      </c>
    </row>
    <row r="913" spans="2:29" ht="12">
      <c r="B913" t="s">
        <v>1044</v>
      </c>
      <c r="F913" s="21">
        <v>74073</v>
      </c>
      <c r="G913" s="21" t="s">
        <v>273</v>
      </c>
      <c r="H913" s="14" t="s">
        <v>1046</v>
      </c>
      <c r="I913" s="40">
        <v>3</v>
      </c>
      <c r="J913" s="42">
        <v>221</v>
      </c>
      <c r="K913" s="1" t="s">
        <v>1057</v>
      </c>
      <c r="L913" s="4" t="s">
        <v>274</v>
      </c>
      <c r="M913" s="4"/>
      <c r="N913" s="2" t="s">
        <v>275</v>
      </c>
      <c r="O913" s="4" t="s">
        <v>179</v>
      </c>
      <c r="P913" s="2" t="s">
        <v>1526</v>
      </c>
      <c r="Q913" s="24" t="s">
        <v>1528</v>
      </c>
      <c r="R913" s="24" t="s">
        <v>1451</v>
      </c>
      <c r="S913" s="25" t="s">
        <v>1362</v>
      </c>
      <c r="T913"/>
      <c r="U913" s="3">
        <v>39.14333</v>
      </c>
      <c r="V913" s="3">
        <v>-119.69833</v>
      </c>
      <c r="Y913" s="12">
        <f>41</f>
        <v>41</v>
      </c>
      <c r="Z913" s="18" t="s">
        <v>1479</v>
      </c>
      <c r="AA913" s="14" t="s">
        <v>1106</v>
      </c>
      <c r="AB913" s="8" t="s">
        <v>276</v>
      </c>
      <c r="AC913" s="14">
        <v>74</v>
      </c>
    </row>
    <row r="914" spans="2:29" ht="12.75">
      <c r="B914" t="s">
        <v>1044</v>
      </c>
      <c r="C914" s="4" t="s">
        <v>1045</v>
      </c>
      <c r="D914" s="4"/>
      <c r="F914" s="21">
        <v>74058</v>
      </c>
      <c r="G914" s="27">
        <v>71741</v>
      </c>
      <c r="H914" s="14" t="s">
        <v>1046</v>
      </c>
      <c r="I914" s="40">
        <v>279</v>
      </c>
      <c r="J914" s="41"/>
      <c r="K914" s="1" t="s">
        <v>1057</v>
      </c>
      <c r="L914" s="6" t="s">
        <v>1058</v>
      </c>
      <c r="N914" s="2" t="s">
        <v>277</v>
      </c>
      <c r="O914" s="28" t="s">
        <v>1389</v>
      </c>
      <c r="P914" s="2" t="s">
        <v>1384</v>
      </c>
      <c r="Q914" s="26" t="s">
        <v>1536</v>
      </c>
      <c r="R914" s="26" t="s">
        <v>1451</v>
      </c>
      <c r="S914" s="27">
        <v>7</v>
      </c>
      <c r="T914" s="5"/>
      <c r="U914" s="7">
        <v>39.35173</v>
      </c>
      <c r="V914" s="7">
        <v>-119.7861</v>
      </c>
      <c r="W914" s="7"/>
      <c r="X914" s="7"/>
      <c r="Y914" s="13">
        <v>37.8</v>
      </c>
      <c r="Z914" s="28" t="s">
        <v>1390</v>
      </c>
      <c r="AA914" s="31" t="s">
        <v>1106</v>
      </c>
      <c r="AB914" s="45" t="s">
        <v>1055</v>
      </c>
      <c r="AC914" s="14">
        <v>82</v>
      </c>
    </row>
    <row r="915" spans="2:29" ht="12.75">
      <c r="B915" t="s">
        <v>1044</v>
      </c>
      <c r="C915" s="4" t="s">
        <v>1045</v>
      </c>
      <c r="D915" s="4"/>
      <c r="F915" s="21">
        <v>2653</v>
      </c>
      <c r="G915" s="27">
        <v>71743</v>
      </c>
      <c r="H915" s="14" t="s">
        <v>1046</v>
      </c>
      <c r="I915" s="40">
        <v>279</v>
      </c>
      <c r="J915" s="42" t="s">
        <v>1046</v>
      </c>
      <c r="K915" s="1" t="s">
        <v>1087</v>
      </c>
      <c r="L915" s="6" t="s">
        <v>1099</v>
      </c>
      <c r="N915" s="2" t="s">
        <v>277</v>
      </c>
      <c r="O915" s="28" t="s">
        <v>1389</v>
      </c>
      <c r="P915" s="2" t="s">
        <v>1384</v>
      </c>
      <c r="Q915" s="26" t="s">
        <v>1536</v>
      </c>
      <c r="R915" s="26" t="s">
        <v>1451</v>
      </c>
      <c r="S915" s="27">
        <v>7</v>
      </c>
      <c r="T915" s="5"/>
      <c r="U915" s="7">
        <v>39.34833</v>
      </c>
      <c r="V915" s="7">
        <v>-119.7859</v>
      </c>
      <c r="W915" s="7"/>
      <c r="X915" s="7"/>
      <c r="Y915" s="50">
        <v>-8888</v>
      </c>
      <c r="Z915" s="28" t="s">
        <v>1390</v>
      </c>
      <c r="AA915" s="31" t="s">
        <v>1106</v>
      </c>
      <c r="AB915" s="45" t="s">
        <v>1055</v>
      </c>
      <c r="AC915" s="14">
        <v>82</v>
      </c>
    </row>
    <row r="916" spans="2:29" ht="12.75">
      <c r="B916" t="s">
        <v>1044</v>
      </c>
      <c r="C916" s="4" t="s">
        <v>1045</v>
      </c>
      <c r="D916" s="4"/>
      <c r="F916" s="21">
        <v>74442</v>
      </c>
      <c r="G916" s="27">
        <v>71745</v>
      </c>
      <c r="H916" s="14" t="s">
        <v>1046</v>
      </c>
      <c r="I916" s="40">
        <v>279</v>
      </c>
      <c r="J916" s="41" t="s">
        <v>1046</v>
      </c>
      <c r="K916" s="1" t="s">
        <v>1047</v>
      </c>
      <c r="L916" s="6" t="s">
        <v>1048</v>
      </c>
      <c r="N916" s="2" t="s">
        <v>277</v>
      </c>
      <c r="O916" s="28" t="s">
        <v>1389</v>
      </c>
      <c r="P916" s="2" t="s">
        <v>1384</v>
      </c>
      <c r="Q916" s="26" t="s">
        <v>1536</v>
      </c>
      <c r="R916" s="26" t="s">
        <v>1451</v>
      </c>
      <c r="S916" s="27">
        <v>8</v>
      </c>
      <c r="T916" s="5"/>
      <c r="U916" s="7">
        <v>39.34437</v>
      </c>
      <c r="V916" s="7">
        <v>-119.7861</v>
      </c>
      <c r="W916" s="7"/>
      <c r="X916" s="7"/>
      <c r="Y916" s="13">
        <v>29</v>
      </c>
      <c r="Z916" s="28" t="s">
        <v>1390</v>
      </c>
      <c r="AA916" s="31" t="s">
        <v>1106</v>
      </c>
      <c r="AB916" s="45" t="s">
        <v>1055</v>
      </c>
      <c r="AC916" s="14">
        <v>82</v>
      </c>
    </row>
    <row r="917" spans="2:29" ht="12.75">
      <c r="B917" t="s">
        <v>1044</v>
      </c>
      <c r="C917" s="4" t="s">
        <v>1045</v>
      </c>
      <c r="D917" s="4"/>
      <c r="F917" s="21">
        <v>74443</v>
      </c>
      <c r="G917" s="27">
        <v>71746</v>
      </c>
      <c r="H917" s="14" t="s">
        <v>1046</v>
      </c>
      <c r="I917" s="40">
        <v>279</v>
      </c>
      <c r="J917" s="41" t="s">
        <v>1046</v>
      </c>
      <c r="K917" s="1" t="s">
        <v>1047</v>
      </c>
      <c r="L917" s="6" t="s">
        <v>1048</v>
      </c>
      <c r="N917" s="2" t="s">
        <v>277</v>
      </c>
      <c r="O917" s="28" t="s">
        <v>1389</v>
      </c>
      <c r="P917" s="2" t="s">
        <v>1384</v>
      </c>
      <c r="Q917" s="26" t="s">
        <v>1536</v>
      </c>
      <c r="R917" s="26" t="s">
        <v>1451</v>
      </c>
      <c r="S917" s="27">
        <v>8</v>
      </c>
      <c r="T917" s="5"/>
      <c r="U917" s="7">
        <v>39.34437</v>
      </c>
      <c r="V917" s="7">
        <v>-119.7861</v>
      </c>
      <c r="W917" s="7"/>
      <c r="X917" s="7"/>
      <c r="Y917" s="13">
        <v>30</v>
      </c>
      <c r="Z917" s="28" t="s">
        <v>1390</v>
      </c>
      <c r="AA917" s="31" t="s">
        <v>1106</v>
      </c>
      <c r="AB917" s="45" t="s">
        <v>1055</v>
      </c>
      <c r="AC917" s="14">
        <v>82</v>
      </c>
    </row>
    <row r="918" spans="2:29" ht="12.75">
      <c r="B918" t="s">
        <v>1044</v>
      </c>
      <c r="C918" s="4" t="s">
        <v>1045</v>
      </c>
      <c r="D918" s="4"/>
      <c r="F918" s="21" t="s">
        <v>1046</v>
      </c>
      <c r="G918" s="27">
        <v>71747</v>
      </c>
      <c r="H918" s="14" t="s">
        <v>1046</v>
      </c>
      <c r="I918" s="40">
        <v>279</v>
      </c>
      <c r="J918" s="41"/>
      <c r="K918" s="1" t="s">
        <v>1047</v>
      </c>
      <c r="L918" s="6" t="s">
        <v>1058</v>
      </c>
      <c r="N918" s="2" t="s">
        <v>277</v>
      </c>
      <c r="O918" s="28" t="s">
        <v>1389</v>
      </c>
      <c r="P918" s="2" t="s">
        <v>1384</v>
      </c>
      <c r="Q918" s="26" t="s">
        <v>1536</v>
      </c>
      <c r="R918" s="26" t="s">
        <v>1451</v>
      </c>
      <c r="S918" s="27">
        <v>8</v>
      </c>
      <c r="T918" s="5"/>
      <c r="U918" s="7">
        <v>39.34438</v>
      </c>
      <c r="V918" s="7">
        <v>-119.7861</v>
      </c>
      <c r="W918" s="7"/>
      <c r="X918" s="7"/>
      <c r="Y918" s="13">
        <v>27.2</v>
      </c>
      <c r="Z918" s="28" t="s">
        <v>1390</v>
      </c>
      <c r="AA918" s="31" t="s">
        <v>1106</v>
      </c>
      <c r="AB918" s="44" t="s">
        <v>1071</v>
      </c>
      <c r="AC918" s="14">
        <v>82</v>
      </c>
    </row>
    <row r="919" spans="2:29" ht="12.75">
      <c r="B919" t="s">
        <v>1044</v>
      </c>
      <c r="C919" s="4" t="s">
        <v>1045</v>
      </c>
      <c r="D919" s="4"/>
      <c r="F919" s="21" t="s">
        <v>1046</v>
      </c>
      <c r="G919" s="27">
        <v>71748</v>
      </c>
      <c r="H919" s="14" t="s">
        <v>1046</v>
      </c>
      <c r="I919" s="40">
        <v>279</v>
      </c>
      <c r="J919" s="41"/>
      <c r="K919" s="1" t="s">
        <v>1047</v>
      </c>
      <c r="L919" s="6" t="s">
        <v>1058</v>
      </c>
      <c r="N919" s="2" t="s">
        <v>277</v>
      </c>
      <c r="O919" s="28" t="s">
        <v>1389</v>
      </c>
      <c r="P919" s="2" t="s">
        <v>1384</v>
      </c>
      <c r="Q919" s="26" t="s">
        <v>1536</v>
      </c>
      <c r="R919" s="26" t="s">
        <v>1451</v>
      </c>
      <c r="S919" s="27">
        <v>8</v>
      </c>
      <c r="T919" s="5"/>
      <c r="U919" s="7">
        <v>39.34438</v>
      </c>
      <c r="V919" s="7">
        <v>-119.7861</v>
      </c>
      <c r="W919" s="7"/>
      <c r="X919" s="7"/>
      <c r="Y919" s="13">
        <v>30</v>
      </c>
      <c r="Z919" s="28" t="s">
        <v>1390</v>
      </c>
      <c r="AA919" s="31" t="s">
        <v>1106</v>
      </c>
      <c r="AB919" s="44" t="s">
        <v>1071</v>
      </c>
      <c r="AC919" s="14">
        <v>82</v>
      </c>
    </row>
    <row r="920" spans="2:29" ht="12.75">
      <c r="B920" t="s">
        <v>1044</v>
      </c>
      <c r="C920" s="4" t="s">
        <v>1045</v>
      </c>
      <c r="D920" s="4"/>
      <c r="F920" s="21" t="s">
        <v>1046</v>
      </c>
      <c r="G920" s="27">
        <v>71744</v>
      </c>
      <c r="H920" s="14" t="s">
        <v>1046</v>
      </c>
      <c r="I920" s="40">
        <v>279</v>
      </c>
      <c r="J920" s="41"/>
      <c r="K920" s="1" t="s">
        <v>1047</v>
      </c>
      <c r="L920" s="6" t="s">
        <v>1058</v>
      </c>
      <c r="N920" s="2" t="s">
        <v>277</v>
      </c>
      <c r="O920" s="28" t="s">
        <v>1389</v>
      </c>
      <c r="P920" s="2" t="s">
        <v>1384</v>
      </c>
      <c r="Q920" s="26" t="s">
        <v>1536</v>
      </c>
      <c r="R920" s="26" t="s">
        <v>1451</v>
      </c>
      <c r="S920" s="27">
        <v>7</v>
      </c>
      <c r="T920" s="5"/>
      <c r="U920" s="7">
        <v>39.34984</v>
      </c>
      <c r="V920" s="7">
        <v>-119.7744</v>
      </c>
      <c r="W920" s="7"/>
      <c r="X920" s="7"/>
      <c r="Y920" s="13">
        <v>23.9</v>
      </c>
      <c r="Z920" s="28" t="s">
        <v>1479</v>
      </c>
      <c r="AA920" s="31" t="s">
        <v>1054</v>
      </c>
      <c r="AB920" s="44" t="s">
        <v>1071</v>
      </c>
      <c r="AC920" s="14">
        <v>82</v>
      </c>
    </row>
    <row r="921" spans="2:29" ht="12.75">
      <c r="B921" t="s">
        <v>1044</v>
      </c>
      <c r="C921" s="4" t="s">
        <v>1045</v>
      </c>
      <c r="D921" s="4"/>
      <c r="F921" s="21">
        <v>74520</v>
      </c>
      <c r="G921" s="27">
        <v>71742</v>
      </c>
      <c r="H921" s="14" t="s">
        <v>1046</v>
      </c>
      <c r="I921" s="40">
        <v>279</v>
      </c>
      <c r="J921" s="41" t="s">
        <v>1046</v>
      </c>
      <c r="K921" s="1" t="s">
        <v>1047</v>
      </c>
      <c r="L921" s="6" t="s">
        <v>1048</v>
      </c>
      <c r="N921" s="2" t="s">
        <v>277</v>
      </c>
      <c r="O921" s="28" t="s">
        <v>1389</v>
      </c>
      <c r="P921" s="2" t="s">
        <v>1384</v>
      </c>
      <c r="Q921" s="26" t="s">
        <v>1536</v>
      </c>
      <c r="R921" s="26" t="s">
        <v>1451</v>
      </c>
      <c r="S921" s="27">
        <v>7</v>
      </c>
      <c r="T921" s="5"/>
      <c r="U921" s="7">
        <v>39.3499</v>
      </c>
      <c r="V921" s="7">
        <v>-119.7744</v>
      </c>
      <c r="W921" s="7"/>
      <c r="X921" s="7"/>
      <c r="Y921" s="13">
        <v>24</v>
      </c>
      <c r="Z921" s="28" t="s">
        <v>1479</v>
      </c>
      <c r="AA921" s="31" t="s">
        <v>1054</v>
      </c>
      <c r="AB921" s="45" t="s">
        <v>1055</v>
      </c>
      <c r="AC921" s="14">
        <v>82</v>
      </c>
    </row>
    <row r="922" spans="2:29" ht="12.75">
      <c r="B922" t="s">
        <v>1044</v>
      </c>
      <c r="C922" s="4" t="s">
        <v>1045</v>
      </c>
      <c r="D922" s="4"/>
      <c r="F922" s="21">
        <v>74521</v>
      </c>
      <c r="G922" s="27">
        <v>71740</v>
      </c>
      <c r="H922" s="14" t="s">
        <v>1046</v>
      </c>
      <c r="I922" s="40">
        <v>279</v>
      </c>
      <c r="J922" s="41" t="s">
        <v>1046</v>
      </c>
      <c r="K922" s="1" t="s">
        <v>1047</v>
      </c>
      <c r="L922" s="6" t="s">
        <v>1058</v>
      </c>
      <c r="N922" s="2" t="s">
        <v>277</v>
      </c>
      <c r="O922" s="28" t="s">
        <v>1389</v>
      </c>
      <c r="P922" s="2" t="s">
        <v>1384</v>
      </c>
      <c r="Q922" s="26" t="s">
        <v>1536</v>
      </c>
      <c r="R922" s="26" t="s">
        <v>1451</v>
      </c>
      <c r="S922" s="27">
        <v>7</v>
      </c>
      <c r="T922" s="5"/>
      <c r="U922" s="7">
        <v>39.35356</v>
      </c>
      <c r="V922" s="7">
        <v>-119.7791</v>
      </c>
      <c r="W922" s="7"/>
      <c r="X922" s="7"/>
      <c r="Y922" s="13">
        <v>21</v>
      </c>
      <c r="Z922" s="28" t="s">
        <v>1312</v>
      </c>
      <c r="AA922" s="31" t="s">
        <v>1054</v>
      </c>
      <c r="AB922" s="45" t="s">
        <v>1055</v>
      </c>
      <c r="AC922" s="14">
        <v>82</v>
      </c>
    </row>
    <row r="923" spans="2:28" ht="12">
      <c r="B923" s="14" t="s">
        <v>278</v>
      </c>
      <c r="E923" s="9"/>
      <c r="F923" s="21" t="s">
        <v>1046</v>
      </c>
      <c r="G923" s="21" t="s">
        <v>1046</v>
      </c>
      <c r="H923" s="14" t="s">
        <v>1046</v>
      </c>
      <c r="I923" s="40" t="s">
        <v>1046</v>
      </c>
      <c r="J923" s="42">
        <v>93</v>
      </c>
      <c r="K923" s="1" t="s">
        <v>1087</v>
      </c>
      <c r="L923" s="2" t="s">
        <v>279</v>
      </c>
      <c r="N923" s="2" t="s">
        <v>280</v>
      </c>
      <c r="O923" s="4" t="s">
        <v>281</v>
      </c>
      <c r="P923" s="2" t="s">
        <v>1384</v>
      </c>
      <c r="Q923" s="24" t="s">
        <v>1419</v>
      </c>
      <c r="R923" s="24" t="s">
        <v>282</v>
      </c>
      <c r="S923" s="22">
        <v>15</v>
      </c>
      <c r="T923"/>
      <c r="U923" s="3">
        <v>40.82444</v>
      </c>
      <c r="V923" s="3">
        <v>-119.48472</v>
      </c>
      <c r="Y923" s="12">
        <v>29</v>
      </c>
      <c r="AB923" s="8" t="s">
        <v>1063</v>
      </c>
    </row>
    <row r="924" spans="2:29" ht="12">
      <c r="B924" s="34" t="s">
        <v>1030</v>
      </c>
      <c r="F924" s="21" t="s">
        <v>283</v>
      </c>
      <c r="G924" s="21" t="s">
        <v>284</v>
      </c>
      <c r="H924" s="14">
        <v>757</v>
      </c>
      <c r="I924" s="40" t="s">
        <v>285</v>
      </c>
      <c r="J924" s="42">
        <v>353</v>
      </c>
      <c r="K924" s="1" t="s">
        <v>1087</v>
      </c>
      <c r="L924" s="2" t="s">
        <v>286</v>
      </c>
      <c r="N924" s="2" t="s">
        <v>287</v>
      </c>
      <c r="O924" s="4" t="s">
        <v>288</v>
      </c>
      <c r="P924" s="2" t="s">
        <v>1323</v>
      </c>
      <c r="Q924" s="23" t="s">
        <v>1153</v>
      </c>
      <c r="R924" s="23" t="s">
        <v>1186</v>
      </c>
      <c r="S924" s="22">
        <v>2</v>
      </c>
      <c r="T924" s="8" t="s">
        <v>1141</v>
      </c>
      <c r="U924" s="3">
        <v>38.93374</v>
      </c>
      <c r="V924" s="3">
        <v>-115.0807</v>
      </c>
      <c r="Y924" s="12">
        <f>22.7</f>
        <v>22.7</v>
      </c>
      <c r="Z924" s="14" t="s">
        <v>1042</v>
      </c>
      <c r="AB924" s="8" t="s">
        <v>1235</v>
      </c>
      <c r="AC924" s="14">
        <v>79</v>
      </c>
    </row>
    <row r="925" spans="2:29" ht="12">
      <c r="B925" s="34" t="s">
        <v>1030</v>
      </c>
      <c r="F925" s="21" t="s">
        <v>1046</v>
      </c>
      <c r="G925" s="21" t="s">
        <v>1046</v>
      </c>
      <c r="H925" s="14">
        <v>758</v>
      </c>
      <c r="I925" s="40" t="s">
        <v>285</v>
      </c>
      <c r="J925" s="42" t="s">
        <v>1046</v>
      </c>
      <c r="K925" s="1" t="s">
        <v>1087</v>
      </c>
      <c r="L925" s="2" t="s">
        <v>289</v>
      </c>
      <c r="N925" s="36" t="s">
        <v>287</v>
      </c>
      <c r="O925" s="4" t="s">
        <v>288</v>
      </c>
      <c r="P925" s="2" t="s">
        <v>1323</v>
      </c>
      <c r="Q925" s="23" t="s">
        <v>1153</v>
      </c>
      <c r="R925" s="23" t="s">
        <v>1186</v>
      </c>
      <c r="S925" s="22">
        <v>12</v>
      </c>
      <c r="U925" s="3">
        <v>38.91802</v>
      </c>
      <c r="V925" s="3">
        <v>-115.0658</v>
      </c>
      <c r="Y925" s="48">
        <v>-8888</v>
      </c>
      <c r="Z925" s="14" t="s">
        <v>1042</v>
      </c>
      <c r="AB925" s="8" t="s">
        <v>1125</v>
      </c>
      <c r="AC925" s="14">
        <v>79</v>
      </c>
    </row>
    <row r="926" spans="2:29" ht="12">
      <c r="B926" s="34" t="s">
        <v>1030</v>
      </c>
      <c r="F926" s="21">
        <v>74664</v>
      </c>
      <c r="H926" s="14">
        <v>759</v>
      </c>
      <c r="I926" s="40" t="s">
        <v>285</v>
      </c>
      <c r="K926" s="1" t="s">
        <v>1087</v>
      </c>
      <c r="L926" s="2" t="s">
        <v>290</v>
      </c>
      <c r="N926" s="36" t="s">
        <v>287</v>
      </c>
      <c r="O926" s="4" t="s">
        <v>288</v>
      </c>
      <c r="P926" s="2" t="s">
        <v>1323</v>
      </c>
      <c r="Q926" s="23" t="s">
        <v>1153</v>
      </c>
      <c r="R926" s="23" t="s">
        <v>1186</v>
      </c>
      <c r="S926" s="22">
        <v>12</v>
      </c>
      <c r="U926" s="3">
        <v>38.9095</v>
      </c>
      <c r="V926" s="3">
        <v>-115.0625</v>
      </c>
      <c r="Y926" s="11">
        <v>21</v>
      </c>
      <c r="Z926" s="14" t="s">
        <v>1042</v>
      </c>
      <c r="AA926" s="14" t="s">
        <v>1054</v>
      </c>
      <c r="AB926" s="8" t="s">
        <v>1125</v>
      </c>
      <c r="AC926" s="14">
        <v>79</v>
      </c>
    </row>
    <row r="927" spans="2:29" ht="12">
      <c r="B927" s="34" t="s">
        <v>1030</v>
      </c>
      <c r="F927" s="21" t="s">
        <v>1046</v>
      </c>
      <c r="G927" s="21" t="s">
        <v>1046</v>
      </c>
      <c r="H927" s="14">
        <v>760</v>
      </c>
      <c r="I927" s="40" t="s">
        <v>285</v>
      </c>
      <c r="J927" s="42" t="s">
        <v>1046</v>
      </c>
      <c r="K927" s="1" t="s">
        <v>1087</v>
      </c>
      <c r="L927" s="2" t="s">
        <v>291</v>
      </c>
      <c r="N927" s="36" t="s">
        <v>287</v>
      </c>
      <c r="O927" s="4" t="s">
        <v>288</v>
      </c>
      <c r="P927" s="2" t="s">
        <v>1323</v>
      </c>
      <c r="Q927" s="23" t="s">
        <v>1153</v>
      </c>
      <c r="R927" s="23" t="s">
        <v>1186</v>
      </c>
      <c r="S927" s="22">
        <v>12</v>
      </c>
      <c r="U927" s="3">
        <v>38.91064</v>
      </c>
      <c r="V927" s="3">
        <v>-115.0603</v>
      </c>
      <c r="Y927" s="48">
        <v>-8888</v>
      </c>
      <c r="Z927" s="14" t="s">
        <v>1042</v>
      </c>
      <c r="AB927" s="44" t="s">
        <v>1071</v>
      </c>
      <c r="AC927" s="14">
        <v>79</v>
      </c>
    </row>
    <row r="928" spans="2:29" ht="12.75">
      <c r="B928" t="s">
        <v>1044</v>
      </c>
      <c r="F928" s="21">
        <v>74432</v>
      </c>
      <c r="G928" s="21">
        <v>71503</v>
      </c>
      <c r="H928" s="14" t="s">
        <v>1046</v>
      </c>
      <c r="I928" s="40">
        <v>269</v>
      </c>
      <c r="J928" s="42">
        <v>191</v>
      </c>
      <c r="K928" s="1" t="s">
        <v>1034</v>
      </c>
      <c r="L928" s="2" t="s">
        <v>292</v>
      </c>
      <c r="N928" s="2" t="s">
        <v>293</v>
      </c>
      <c r="O928" s="28" t="s">
        <v>294</v>
      </c>
      <c r="P928" s="2" t="s">
        <v>1384</v>
      </c>
      <c r="Q928" s="24" t="s">
        <v>1760</v>
      </c>
      <c r="R928" s="24" t="s">
        <v>282</v>
      </c>
      <c r="S928" s="25" t="s">
        <v>1514</v>
      </c>
      <c r="T928"/>
      <c r="U928" s="3">
        <v>39.94833</v>
      </c>
      <c r="V928" s="3">
        <v>-119.51</v>
      </c>
      <c r="Y928" s="12">
        <f>48.9</f>
        <v>48.9</v>
      </c>
      <c r="Z928" s="28" t="s">
        <v>1312</v>
      </c>
      <c r="AA928" s="28" t="s">
        <v>1106</v>
      </c>
      <c r="AB928" s="8" t="s">
        <v>1313</v>
      </c>
      <c r="AC928" s="15">
        <v>80</v>
      </c>
    </row>
    <row r="929" spans="2:29" ht="12.75">
      <c r="B929" t="s">
        <v>1044</v>
      </c>
      <c r="F929" s="21" t="s">
        <v>1046</v>
      </c>
      <c r="G929" s="21">
        <v>71717</v>
      </c>
      <c r="H929" s="14" t="s">
        <v>1046</v>
      </c>
      <c r="I929" s="40">
        <v>269</v>
      </c>
      <c r="J929" s="42">
        <v>192</v>
      </c>
      <c r="K929" s="1" t="s">
        <v>1087</v>
      </c>
      <c r="L929" s="2" t="s">
        <v>295</v>
      </c>
      <c r="N929" s="2" t="s">
        <v>293</v>
      </c>
      <c r="O929" s="28" t="s">
        <v>294</v>
      </c>
      <c r="P929" s="2" t="s">
        <v>1384</v>
      </c>
      <c r="Q929" s="24" t="s">
        <v>1760</v>
      </c>
      <c r="R929" s="24" t="s">
        <v>282</v>
      </c>
      <c r="S929" s="25" t="s">
        <v>1393</v>
      </c>
      <c r="T929"/>
      <c r="U929" s="3">
        <v>39.98031</v>
      </c>
      <c r="V929" s="3">
        <v>-119.5012</v>
      </c>
      <c r="Y929" s="49">
        <v>-8888</v>
      </c>
      <c r="Z929" s="28" t="s">
        <v>296</v>
      </c>
      <c r="AA929" s="28" t="s">
        <v>1106</v>
      </c>
      <c r="AB929" s="8" t="s">
        <v>2203</v>
      </c>
      <c r="AC929" s="15">
        <v>80</v>
      </c>
    </row>
    <row r="930" spans="2:28" ht="12">
      <c r="B930" s="34" t="s">
        <v>1189</v>
      </c>
      <c r="F930" s="21" t="s">
        <v>1046</v>
      </c>
      <c r="G930" s="21" t="s">
        <v>1046</v>
      </c>
      <c r="H930" s="14" t="s">
        <v>1046</v>
      </c>
      <c r="I930" s="40" t="s">
        <v>1046</v>
      </c>
      <c r="J930" s="42">
        <v>135</v>
      </c>
      <c r="K930" s="1" t="s">
        <v>1057</v>
      </c>
      <c r="L930" s="2" t="s">
        <v>297</v>
      </c>
      <c r="N930" s="2" t="s">
        <v>298</v>
      </c>
      <c r="O930" s="4" t="s">
        <v>2475</v>
      </c>
      <c r="P930" s="2" t="s">
        <v>1658</v>
      </c>
      <c r="Q930" s="24" t="s">
        <v>1292</v>
      </c>
      <c r="R930" s="24" t="s">
        <v>1489</v>
      </c>
      <c r="S930" s="25" t="s">
        <v>1558</v>
      </c>
      <c r="T930" s="8" t="s">
        <v>299</v>
      </c>
      <c r="U930" s="3">
        <v>40.56167</v>
      </c>
      <c r="V930" s="3">
        <v>-117.66833</v>
      </c>
      <c r="Y930" s="12">
        <v>58.1</v>
      </c>
      <c r="AB930" s="8" t="s">
        <v>1063</v>
      </c>
    </row>
    <row r="931" spans="2:29" ht="12">
      <c r="B931" s="34" t="s">
        <v>1030</v>
      </c>
      <c r="F931" s="21" t="s">
        <v>1046</v>
      </c>
      <c r="G931" s="21" t="s">
        <v>1046</v>
      </c>
      <c r="H931" s="14">
        <v>1005</v>
      </c>
      <c r="I931" s="40" t="s">
        <v>2350</v>
      </c>
      <c r="J931" s="42">
        <v>69</v>
      </c>
      <c r="K931" s="1" t="s">
        <v>1087</v>
      </c>
      <c r="L931" s="2" t="s">
        <v>300</v>
      </c>
      <c r="N931" s="2" t="s">
        <v>301</v>
      </c>
      <c r="O931" s="4" t="s">
        <v>1069</v>
      </c>
      <c r="P931" s="2" t="s">
        <v>1732</v>
      </c>
      <c r="Q931" s="23" t="s">
        <v>1793</v>
      </c>
      <c r="R931" s="23" t="s">
        <v>1465</v>
      </c>
      <c r="S931" s="22">
        <v>29</v>
      </c>
      <c r="U931" s="3">
        <v>41.0661</v>
      </c>
      <c r="V931" s="3">
        <v>-114.9904</v>
      </c>
      <c r="Y931" s="49">
        <v>-8888</v>
      </c>
      <c r="Z931" s="14" t="s">
        <v>1836</v>
      </c>
      <c r="AB931" s="8" t="s">
        <v>302</v>
      </c>
      <c r="AC931" s="14">
        <v>82</v>
      </c>
    </row>
    <row r="932" spans="2:28" ht="12">
      <c r="B932" t="s">
        <v>1281</v>
      </c>
      <c r="F932" s="21" t="s">
        <v>1046</v>
      </c>
      <c r="G932" s="21" t="s">
        <v>1046</v>
      </c>
      <c r="H932" s="14" t="s">
        <v>1046</v>
      </c>
      <c r="I932" s="40">
        <v>207</v>
      </c>
      <c r="J932" s="42">
        <v>365</v>
      </c>
      <c r="K932" s="1" t="s">
        <v>1034</v>
      </c>
      <c r="L932" s="2" t="s">
        <v>1099</v>
      </c>
      <c r="N932" s="2" t="s">
        <v>303</v>
      </c>
      <c r="O932" s="4" t="s">
        <v>304</v>
      </c>
      <c r="P932" s="2" t="s">
        <v>1070</v>
      </c>
      <c r="Q932" s="24" t="s">
        <v>305</v>
      </c>
      <c r="R932" s="24" t="s">
        <v>1426</v>
      </c>
      <c r="S932" s="25" t="s">
        <v>1438</v>
      </c>
      <c r="T932" s="8" t="s">
        <v>306</v>
      </c>
      <c r="U932" s="3">
        <v>38.36389</v>
      </c>
      <c r="V932" s="3">
        <v>-115.8517</v>
      </c>
      <c r="Y932" s="12">
        <v>46</v>
      </c>
      <c r="AB932" s="8" t="s">
        <v>1063</v>
      </c>
    </row>
    <row r="933" spans="2:29" ht="12">
      <c r="B933" s="34" t="s">
        <v>1030</v>
      </c>
      <c r="C933" s="34"/>
      <c r="D933" s="34"/>
      <c r="E933" s="34"/>
      <c r="F933" s="21">
        <v>74190</v>
      </c>
      <c r="G933" s="21" t="s">
        <v>307</v>
      </c>
      <c r="H933" s="34">
        <v>946</v>
      </c>
      <c r="I933" s="51">
        <v>207</v>
      </c>
      <c r="J933" s="42">
        <v>364</v>
      </c>
      <c r="K933" s="1" t="s">
        <v>1034</v>
      </c>
      <c r="L933" s="36" t="s">
        <v>308</v>
      </c>
      <c r="N933" s="4" t="s">
        <v>303</v>
      </c>
      <c r="O933" s="4" t="s">
        <v>309</v>
      </c>
      <c r="P933" s="2" t="s">
        <v>1070</v>
      </c>
      <c r="Q933" s="23" t="s">
        <v>2171</v>
      </c>
      <c r="R933" s="23" t="s">
        <v>1426</v>
      </c>
      <c r="S933" s="22">
        <v>11</v>
      </c>
      <c r="T933" s="8" t="s">
        <v>1363</v>
      </c>
      <c r="U933" s="3">
        <v>38.38831</v>
      </c>
      <c r="V933" s="3">
        <v>-115.8657</v>
      </c>
      <c r="Y933" s="12">
        <v>45</v>
      </c>
      <c r="Z933" s="14" t="s">
        <v>1715</v>
      </c>
      <c r="AB933" s="8" t="s">
        <v>1063</v>
      </c>
      <c r="AC933" s="14">
        <v>68</v>
      </c>
    </row>
    <row r="934" spans="2:29" ht="12">
      <c r="B934" s="34" t="s">
        <v>1030</v>
      </c>
      <c r="F934" s="21" t="s">
        <v>1046</v>
      </c>
      <c r="G934" s="21" t="s">
        <v>1046</v>
      </c>
      <c r="H934" s="14">
        <v>947</v>
      </c>
      <c r="I934" s="40" t="s">
        <v>310</v>
      </c>
      <c r="J934" s="42" t="s">
        <v>1046</v>
      </c>
      <c r="K934" s="1" t="s">
        <v>1034</v>
      </c>
      <c r="L934" s="2" t="s">
        <v>311</v>
      </c>
      <c r="N934" s="2" t="s">
        <v>303</v>
      </c>
      <c r="O934" s="4" t="s">
        <v>309</v>
      </c>
      <c r="P934" s="2" t="s">
        <v>1070</v>
      </c>
      <c r="Q934" s="23" t="s">
        <v>2171</v>
      </c>
      <c r="R934" s="23" t="s">
        <v>1426</v>
      </c>
      <c r="S934" s="22">
        <v>23</v>
      </c>
      <c r="U934" s="3">
        <v>38.36497</v>
      </c>
      <c r="V934" s="3">
        <v>-115.8668</v>
      </c>
      <c r="Y934" s="48">
        <v>-9999</v>
      </c>
      <c r="Z934" s="14" t="s">
        <v>312</v>
      </c>
      <c r="AB934" s="8" t="s">
        <v>1125</v>
      </c>
      <c r="AC934" s="14">
        <v>68</v>
      </c>
    </row>
    <row r="935" spans="2:29" ht="12">
      <c r="B935" s="34" t="s">
        <v>1030</v>
      </c>
      <c r="F935" s="21">
        <v>74310</v>
      </c>
      <c r="G935" s="21">
        <v>71551</v>
      </c>
      <c r="H935" s="14">
        <v>942</v>
      </c>
      <c r="I935" s="40">
        <v>207</v>
      </c>
      <c r="J935" s="42">
        <v>363</v>
      </c>
      <c r="K935" s="1" t="s">
        <v>1034</v>
      </c>
      <c r="L935" s="2" t="s">
        <v>314</v>
      </c>
      <c r="N935" s="4" t="s">
        <v>303</v>
      </c>
      <c r="O935" s="4" t="s">
        <v>309</v>
      </c>
      <c r="P935" s="2" t="s">
        <v>1070</v>
      </c>
      <c r="Q935" s="23" t="s">
        <v>1464</v>
      </c>
      <c r="R935" s="23" t="s">
        <v>1870</v>
      </c>
      <c r="S935" s="22">
        <v>16</v>
      </c>
      <c r="T935" s="8" t="s">
        <v>1966</v>
      </c>
      <c r="U935" s="3">
        <v>38.46333</v>
      </c>
      <c r="V935" s="3">
        <v>-115.7906</v>
      </c>
      <c r="Y935" s="12">
        <v>60</v>
      </c>
      <c r="Z935" s="14" t="s">
        <v>315</v>
      </c>
      <c r="AB935" s="8" t="s">
        <v>1063</v>
      </c>
      <c r="AC935" s="14">
        <v>68</v>
      </c>
    </row>
    <row r="936" spans="2:29" ht="12">
      <c r="B936" s="34" t="s">
        <v>1030</v>
      </c>
      <c r="F936" s="21" t="s">
        <v>320</v>
      </c>
      <c r="G936" s="21" t="s">
        <v>321</v>
      </c>
      <c r="H936" s="14">
        <v>619</v>
      </c>
      <c r="I936" s="40" t="s">
        <v>316</v>
      </c>
      <c r="J936" s="42" t="s">
        <v>1046</v>
      </c>
      <c r="K936" s="1" t="s">
        <v>1034</v>
      </c>
      <c r="L936" s="2" t="s">
        <v>1140</v>
      </c>
      <c r="N936" s="2" t="s">
        <v>303</v>
      </c>
      <c r="O936" s="4" t="s">
        <v>322</v>
      </c>
      <c r="P936" s="2" t="s">
        <v>1070</v>
      </c>
      <c r="Q936" s="23" t="s">
        <v>1824</v>
      </c>
      <c r="R936" s="23" t="s">
        <v>1870</v>
      </c>
      <c r="S936" s="22">
        <v>15</v>
      </c>
      <c r="U936" s="3">
        <v>38.55582</v>
      </c>
      <c r="V936" s="3">
        <v>-115.7706</v>
      </c>
      <c r="Y936" s="48">
        <v>-9999</v>
      </c>
      <c r="Z936" s="14" t="s">
        <v>1042</v>
      </c>
      <c r="AB936" s="45" t="s">
        <v>1055</v>
      </c>
      <c r="AC936" s="14">
        <v>80</v>
      </c>
    </row>
    <row r="937" spans="2:29" ht="12">
      <c r="B937" s="34" t="s">
        <v>1030</v>
      </c>
      <c r="F937" s="21" t="s">
        <v>1046</v>
      </c>
      <c r="G937" s="21" t="s">
        <v>1046</v>
      </c>
      <c r="H937" s="14">
        <v>944</v>
      </c>
      <c r="I937" s="40" t="s">
        <v>316</v>
      </c>
      <c r="J937" s="42" t="s">
        <v>1046</v>
      </c>
      <c r="K937" s="1" t="s">
        <v>1057</v>
      </c>
      <c r="L937" s="2" t="s">
        <v>185</v>
      </c>
      <c r="N937" s="4" t="s">
        <v>303</v>
      </c>
      <c r="O937" s="4" t="s">
        <v>309</v>
      </c>
      <c r="P937" s="2" t="s">
        <v>1070</v>
      </c>
      <c r="Q937" s="23" t="s">
        <v>1464</v>
      </c>
      <c r="R937" s="23" t="s">
        <v>1870</v>
      </c>
      <c r="S937" s="22">
        <v>28</v>
      </c>
      <c r="U937" s="3">
        <v>38.43534</v>
      </c>
      <c r="V937" s="3">
        <v>-115.7958</v>
      </c>
      <c r="Y937" s="48">
        <v>-9999</v>
      </c>
      <c r="Z937" s="14" t="s">
        <v>317</v>
      </c>
      <c r="AC937" s="14">
        <v>68</v>
      </c>
    </row>
    <row r="938" spans="2:29" ht="12">
      <c r="B938" s="34" t="s">
        <v>1030</v>
      </c>
      <c r="F938" s="21">
        <v>74334</v>
      </c>
      <c r="G938" s="21" t="s">
        <v>1046</v>
      </c>
      <c r="H938" s="14">
        <v>3</v>
      </c>
      <c r="I938" s="40" t="s">
        <v>316</v>
      </c>
      <c r="J938" s="42" t="s">
        <v>1046</v>
      </c>
      <c r="K938" s="1" t="s">
        <v>1057</v>
      </c>
      <c r="L938" s="2" t="s">
        <v>318</v>
      </c>
      <c r="N938" s="2" t="s">
        <v>303</v>
      </c>
      <c r="O938" s="4" t="s">
        <v>319</v>
      </c>
      <c r="P938" s="2" t="s">
        <v>1070</v>
      </c>
      <c r="Q938" s="23" t="s">
        <v>1464</v>
      </c>
      <c r="R938" s="23" t="s">
        <v>1311</v>
      </c>
      <c r="S938" s="22">
        <v>2</v>
      </c>
      <c r="U938" s="3">
        <v>38.4936</v>
      </c>
      <c r="V938" s="3">
        <v>-115.6359</v>
      </c>
      <c r="Y938" s="48">
        <v>-9999</v>
      </c>
      <c r="Z938" s="4" t="s">
        <v>1042</v>
      </c>
      <c r="AA938" s="14" t="s">
        <v>1054</v>
      </c>
      <c r="AB938" s="45" t="s">
        <v>1055</v>
      </c>
      <c r="AC938" s="14">
        <v>90</v>
      </c>
    </row>
    <row r="939" spans="2:29" ht="12">
      <c r="B939" t="s">
        <v>1044</v>
      </c>
      <c r="F939" s="21" t="s">
        <v>1046</v>
      </c>
      <c r="G939" s="21">
        <v>71768</v>
      </c>
      <c r="H939" s="14" t="s">
        <v>1046</v>
      </c>
      <c r="I939" s="40">
        <v>207</v>
      </c>
      <c r="J939" s="42" t="s">
        <v>1046</v>
      </c>
      <c r="K939" s="1" t="s">
        <v>1057</v>
      </c>
      <c r="L939" s="2" t="s">
        <v>334</v>
      </c>
      <c r="N939" s="2" t="s">
        <v>303</v>
      </c>
      <c r="O939" s="4" t="s">
        <v>328</v>
      </c>
      <c r="P939" s="2" t="s">
        <v>1070</v>
      </c>
      <c r="Q939" s="23" t="s">
        <v>150</v>
      </c>
      <c r="R939" s="23" t="s">
        <v>1202</v>
      </c>
      <c r="S939" s="22">
        <v>34</v>
      </c>
      <c r="U939" s="3">
        <v>38.59752</v>
      </c>
      <c r="V939" s="3">
        <v>-115.5499</v>
      </c>
      <c r="Y939" s="48">
        <v>-9999</v>
      </c>
      <c r="Z939" s="18" t="s">
        <v>1492</v>
      </c>
      <c r="AA939" s="14" t="s">
        <v>1054</v>
      </c>
      <c r="AB939" s="44" t="s">
        <v>1071</v>
      </c>
      <c r="AC939" s="14">
        <v>90</v>
      </c>
    </row>
    <row r="940" spans="2:29" ht="12">
      <c r="B940" s="34" t="s">
        <v>1030</v>
      </c>
      <c r="F940" s="21" t="s">
        <v>1046</v>
      </c>
      <c r="G940" s="21" t="s">
        <v>1046</v>
      </c>
      <c r="H940" s="14">
        <v>945</v>
      </c>
      <c r="I940" s="40" t="s">
        <v>310</v>
      </c>
      <c r="K940" s="1" t="s">
        <v>1087</v>
      </c>
      <c r="L940" s="2" t="s">
        <v>313</v>
      </c>
      <c r="N940" s="4" t="s">
        <v>303</v>
      </c>
      <c r="O940" s="4" t="s">
        <v>309</v>
      </c>
      <c r="P940" s="2" t="s">
        <v>1070</v>
      </c>
      <c r="Q940" s="23" t="s">
        <v>2171</v>
      </c>
      <c r="R940" s="23" t="s">
        <v>1426</v>
      </c>
      <c r="S940" s="22">
        <v>11</v>
      </c>
      <c r="U940" s="3">
        <v>38.39835</v>
      </c>
      <c r="V940" s="3">
        <v>-115.8614</v>
      </c>
      <c r="Y940" s="48">
        <v>-8888</v>
      </c>
      <c r="Z940" s="14" t="s">
        <v>1715</v>
      </c>
      <c r="AB940" s="44" t="s">
        <v>1071</v>
      </c>
      <c r="AC940" s="14">
        <v>68</v>
      </c>
    </row>
    <row r="941" spans="2:29" ht="12">
      <c r="B941" s="34" t="s">
        <v>1030</v>
      </c>
      <c r="F941" s="21" t="s">
        <v>1046</v>
      </c>
      <c r="G941" s="21" t="s">
        <v>1046</v>
      </c>
      <c r="H941" s="14">
        <v>941</v>
      </c>
      <c r="I941" s="40" t="s">
        <v>316</v>
      </c>
      <c r="J941" s="21" t="s">
        <v>1046</v>
      </c>
      <c r="K941" s="1" t="s">
        <v>1087</v>
      </c>
      <c r="L941" s="2" t="s">
        <v>1429</v>
      </c>
      <c r="N941" s="4" t="s">
        <v>303</v>
      </c>
      <c r="O941" s="4" t="s">
        <v>309</v>
      </c>
      <c r="P941" s="2" t="s">
        <v>1070</v>
      </c>
      <c r="Q941" s="23" t="s">
        <v>1464</v>
      </c>
      <c r="R941" s="23" t="s">
        <v>1870</v>
      </c>
      <c r="S941" s="22">
        <v>16</v>
      </c>
      <c r="U941" s="3">
        <v>38.46371</v>
      </c>
      <c r="V941" s="3">
        <v>-115.792</v>
      </c>
      <c r="Y941" s="48">
        <v>-8888</v>
      </c>
      <c r="Z941" s="14" t="s">
        <v>315</v>
      </c>
      <c r="AB941" s="44" t="s">
        <v>1071</v>
      </c>
      <c r="AC941" s="14">
        <v>68</v>
      </c>
    </row>
    <row r="942" spans="2:29" ht="12">
      <c r="B942" s="34" t="s">
        <v>1030</v>
      </c>
      <c r="F942" s="21" t="s">
        <v>1046</v>
      </c>
      <c r="G942" s="21" t="s">
        <v>1046</v>
      </c>
      <c r="H942" s="14">
        <v>943</v>
      </c>
      <c r="I942" s="40" t="s">
        <v>316</v>
      </c>
      <c r="J942" s="21" t="s">
        <v>1046</v>
      </c>
      <c r="K942" s="1" t="s">
        <v>1087</v>
      </c>
      <c r="L942" s="2" t="s">
        <v>1429</v>
      </c>
      <c r="N942" s="4" t="s">
        <v>303</v>
      </c>
      <c r="O942" s="4" t="s">
        <v>309</v>
      </c>
      <c r="P942" s="2" t="s">
        <v>1070</v>
      </c>
      <c r="Q942" s="23" t="s">
        <v>1464</v>
      </c>
      <c r="R942" s="23" t="s">
        <v>1870</v>
      </c>
      <c r="S942" s="22">
        <v>16</v>
      </c>
      <c r="U942" s="3">
        <v>38.46385</v>
      </c>
      <c r="V942" s="3">
        <v>-115.7897</v>
      </c>
      <c r="Y942" s="48">
        <v>-8888</v>
      </c>
      <c r="Z942" s="14" t="s">
        <v>315</v>
      </c>
      <c r="AB942" s="44" t="s">
        <v>1071</v>
      </c>
      <c r="AC942" s="14">
        <v>68</v>
      </c>
    </row>
    <row r="943" spans="2:29" ht="12">
      <c r="B943" s="34" t="s">
        <v>1030</v>
      </c>
      <c r="F943" s="21" t="s">
        <v>1046</v>
      </c>
      <c r="G943" s="21" t="s">
        <v>1046</v>
      </c>
      <c r="H943" s="14">
        <v>615</v>
      </c>
      <c r="I943" s="40" t="s">
        <v>316</v>
      </c>
      <c r="J943" s="42" t="s">
        <v>1046</v>
      </c>
      <c r="K943" s="1" t="s">
        <v>1087</v>
      </c>
      <c r="L943" s="2" t="s">
        <v>323</v>
      </c>
      <c r="N943" s="2" t="s">
        <v>303</v>
      </c>
      <c r="O943" s="4" t="s">
        <v>322</v>
      </c>
      <c r="P943" s="2" t="s">
        <v>1070</v>
      </c>
      <c r="Q943" s="23" t="s">
        <v>1824</v>
      </c>
      <c r="R943" s="23" t="s">
        <v>1870</v>
      </c>
      <c r="S943" s="22">
        <v>15</v>
      </c>
      <c r="U943" s="3">
        <v>38.56037</v>
      </c>
      <c r="V943" s="3">
        <v>-115.7642</v>
      </c>
      <c r="Y943" s="48">
        <v>-8888</v>
      </c>
      <c r="Z943" s="14" t="s">
        <v>1042</v>
      </c>
      <c r="AB943" s="44" t="s">
        <v>1071</v>
      </c>
      <c r="AC943" s="14">
        <v>80</v>
      </c>
    </row>
    <row r="944" spans="2:29" ht="12">
      <c r="B944" s="34" t="s">
        <v>1030</v>
      </c>
      <c r="F944" s="21" t="s">
        <v>1046</v>
      </c>
      <c r="G944" s="21" t="s">
        <v>1046</v>
      </c>
      <c r="H944" s="14">
        <v>616</v>
      </c>
      <c r="I944" s="40" t="s">
        <v>316</v>
      </c>
      <c r="J944" s="42" t="s">
        <v>1046</v>
      </c>
      <c r="K944" s="1" t="s">
        <v>1087</v>
      </c>
      <c r="L944" s="2" t="s">
        <v>324</v>
      </c>
      <c r="N944" s="2" t="s">
        <v>303</v>
      </c>
      <c r="O944" s="4" t="s">
        <v>322</v>
      </c>
      <c r="P944" s="2" t="s">
        <v>1070</v>
      </c>
      <c r="Q944" s="23" t="s">
        <v>1824</v>
      </c>
      <c r="R944" s="23" t="s">
        <v>1870</v>
      </c>
      <c r="S944" s="22">
        <v>14</v>
      </c>
      <c r="U944" s="3">
        <v>38.55696</v>
      </c>
      <c r="V944" s="3">
        <v>-115.7632</v>
      </c>
      <c r="Y944" s="49">
        <v>-8888</v>
      </c>
      <c r="Z944" s="14" t="s">
        <v>1042</v>
      </c>
      <c r="AB944" s="35" t="s">
        <v>1622</v>
      </c>
      <c r="AC944" s="14">
        <v>80</v>
      </c>
    </row>
    <row r="945" spans="2:29" ht="12">
      <c r="B945" s="34" t="s">
        <v>1030</v>
      </c>
      <c r="F945" s="21" t="s">
        <v>1046</v>
      </c>
      <c r="G945" s="21" t="s">
        <v>1046</v>
      </c>
      <c r="H945" s="14">
        <v>617</v>
      </c>
      <c r="I945" s="40" t="s">
        <v>316</v>
      </c>
      <c r="J945" s="42" t="s">
        <v>1046</v>
      </c>
      <c r="K945" s="1" t="s">
        <v>1087</v>
      </c>
      <c r="L945" s="2" t="s">
        <v>325</v>
      </c>
      <c r="N945" s="2" t="s">
        <v>303</v>
      </c>
      <c r="O945" s="4" t="s">
        <v>322</v>
      </c>
      <c r="P945" s="2" t="s">
        <v>1070</v>
      </c>
      <c r="Q945" s="23" t="s">
        <v>1824</v>
      </c>
      <c r="R945" s="23" t="s">
        <v>1870</v>
      </c>
      <c r="S945" s="22">
        <v>15</v>
      </c>
      <c r="U945" s="3">
        <v>38.55471</v>
      </c>
      <c r="V945" s="3">
        <v>-115.7661</v>
      </c>
      <c r="Y945" s="48">
        <v>-8888</v>
      </c>
      <c r="Z945" s="14" t="s">
        <v>1219</v>
      </c>
      <c r="AB945" s="44" t="s">
        <v>1071</v>
      </c>
      <c r="AC945" s="14">
        <v>80</v>
      </c>
    </row>
    <row r="946" spans="2:29" ht="12">
      <c r="B946" s="34" t="s">
        <v>1030</v>
      </c>
      <c r="F946" s="21" t="s">
        <v>1046</v>
      </c>
      <c r="G946" s="21" t="s">
        <v>1046</v>
      </c>
      <c r="H946" s="14">
        <v>618</v>
      </c>
      <c r="I946" s="40" t="s">
        <v>316</v>
      </c>
      <c r="J946" s="42" t="s">
        <v>1046</v>
      </c>
      <c r="K946" s="1" t="s">
        <v>1087</v>
      </c>
      <c r="L946" s="2" t="s">
        <v>325</v>
      </c>
      <c r="N946" s="2" t="s">
        <v>303</v>
      </c>
      <c r="O946" s="4" t="s">
        <v>322</v>
      </c>
      <c r="P946" s="2" t="s">
        <v>1070</v>
      </c>
      <c r="Q946" s="23" t="s">
        <v>1824</v>
      </c>
      <c r="R946" s="23" t="s">
        <v>1870</v>
      </c>
      <c r="S946" s="22">
        <v>15</v>
      </c>
      <c r="U946" s="3">
        <v>38.55473</v>
      </c>
      <c r="V946" s="3">
        <v>-115.7656</v>
      </c>
      <c r="Y946" s="48">
        <v>-8888</v>
      </c>
      <c r="Z946" s="14" t="s">
        <v>1219</v>
      </c>
      <c r="AB946" s="44" t="s">
        <v>1071</v>
      </c>
      <c r="AC946" s="14">
        <v>80</v>
      </c>
    </row>
    <row r="947" spans="2:29" ht="12">
      <c r="B947" s="34" t="s">
        <v>1030</v>
      </c>
      <c r="F947" s="21" t="s">
        <v>326</v>
      </c>
      <c r="G947" s="21" t="s">
        <v>327</v>
      </c>
      <c r="H947" s="14">
        <v>73</v>
      </c>
      <c r="I947" s="40">
        <v>207</v>
      </c>
      <c r="J947" s="42">
        <v>355</v>
      </c>
      <c r="K947" s="1" t="s">
        <v>1087</v>
      </c>
      <c r="L947" s="2" t="s">
        <v>328</v>
      </c>
      <c r="N947" s="2" t="s">
        <v>303</v>
      </c>
      <c r="O947" s="4" t="s">
        <v>328</v>
      </c>
      <c r="P947" s="2" t="s">
        <v>1070</v>
      </c>
      <c r="Q947" s="23" t="s">
        <v>1824</v>
      </c>
      <c r="R947" s="23" t="s">
        <v>1202</v>
      </c>
      <c r="S947" s="22">
        <v>11</v>
      </c>
      <c r="T947" s="8" t="s">
        <v>329</v>
      </c>
      <c r="U947" s="3">
        <v>38.56288</v>
      </c>
      <c r="V947" s="3">
        <v>-115.5276</v>
      </c>
      <c r="Y947" s="12">
        <v>29</v>
      </c>
      <c r="Z947" s="14" t="s">
        <v>1042</v>
      </c>
      <c r="AB947" s="8" t="s">
        <v>1063</v>
      </c>
      <c r="AC947" s="14">
        <v>90</v>
      </c>
    </row>
    <row r="948" spans="2:29" ht="12">
      <c r="B948" s="34" t="s">
        <v>1030</v>
      </c>
      <c r="F948" s="21" t="s">
        <v>1046</v>
      </c>
      <c r="G948" s="21" t="s">
        <v>1046</v>
      </c>
      <c r="H948" s="14">
        <v>72</v>
      </c>
      <c r="I948" s="40" t="s">
        <v>316</v>
      </c>
      <c r="J948" s="42" t="s">
        <v>1046</v>
      </c>
      <c r="K948" s="1" t="s">
        <v>1087</v>
      </c>
      <c r="L948" s="2" t="s">
        <v>328</v>
      </c>
      <c r="N948" s="2" t="s">
        <v>303</v>
      </c>
      <c r="O948" s="4" t="s">
        <v>328</v>
      </c>
      <c r="P948" s="2" t="s">
        <v>1070</v>
      </c>
      <c r="Q948" s="23" t="s">
        <v>1824</v>
      </c>
      <c r="R948" s="23" t="s">
        <v>1202</v>
      </c>
      <c r="S948" s="22">
        <v>11</v>
      </c>
      <c r="U948" s="3">
        <v>38.56403</v>
      </c>
      <c r="V948" s="3">
        <v>-115.527</v>
      </c>
      <c r="Y948" s="48">
        <v>-8888</v>
      </c>
      <c r="Z948" s="14" t="s">
        <v>330</v>
      </c>
      <c r="AB948" s="8" t="s">
        <v>1125</v>
      </c>
      <c r="AC948" s="14">
        <v>90</v>
      </c>
    </row>
    <row r="949" spans="2:29" ht="12">
      <c r="B949" s="34" t="s">
        <v>1030</v>
      </c>
      <c r="F949" s="21" t="s">
        <v>1046</v>
      </c>
      <c r="G949" s="21" t="s">
        <v>1046</v>
      </c>
      <c r="H949" s="14">
        <v>74</v>
      </c>
      <c r="I949" s="40" t="s">
        <v>316</v>
      </c>
      <c r="J949" s="42" t="s">
        <v>1046</v>
      </c>
      <c r="K949" s="1" t="s">
        <v>1087</v>
      </c>
      <c r="L949" s="2" t="s">
        <v>328</v>
      </c>
      <c r="N949" s="2" t="s">
        <v>303</v>
      </c>
      <c r="O949" s="4" t="s">
        <v>328</v>
      </c>
      <c r="P949" s="2" t="s">
        <v>1070</v>
      </c>
      <c r="Q949" s="23" t="s">
        <v>1824</v>
      </c>
      <c r="R949" s="23" t="s">
        <v>1202</v>
      </c>
      <c r="S949" s="22">
        <v>11</v>
      </c>
      <c r="U949" s="3">
        <v>38.5624</v>
      </c>
      <c r="V949" s="3">
        <v>-115.5276</v>
      </c>
      <c r="Y949" s="48">
        <v>-8888</v>
      </c>
      <c r="Z949" s="14" t="s">
        <v>331</v>
      </c>
      <c r="AB949" s="8" t="s">
        <v>1125</v>
      </c>
      <c r="AC949" s="14">
        <v>90</v>
      </c>
    </row>
    <row r="950" spans="2:29" ht="12">
      <c r="B950" s="34" t="s">
        <v>1030</v>
      </c>
      <c r="F950" s="21">
        <v>74598</v>
      </c>
      <c r="G950" s="21" t="s">
        <v>1046</v>
      </c>
      <c r="H950" s="14">
        <v>75</v>
      </c>
      <c r="I950" s="40" t="s">
        <v>316</v>
      </c>
      <c r="J950" s="42" t="s">
        <v>1046</v>
      </c>
      <c r="K950" s="1" t="s">
        <v>1087</v>
      </c>
      <c r="L950" s="2" t="s">
        <v>332</v>
      </c>
      <c r="N950" s="2" t="s">
        <v>303</v>
      </c>
      <c r="O950" s="4" t="s">
        <v>328</v>
      </c>
      <c r="P950" s="2" t="s">
        <v>1070</v>
      </c>
      <c r="Q950" s="23" t="s">
        <v>1824</v>
      </c>
      <c r="R950" s="23" t="s">
        <v>1202</v>
      </c>
      <c r="S950" s="22">
        <v>12</v>
      </c>
      <c r="U950" s="3">
        <v>38.57357</v>
      </c>
      <c r="V950" s="3">
        <v>-115.5217</v>
      </c>
      <c r="Y950" s="11">
        <v>22.2</v>
      </c>
      <c r="Z950" s="14" t="s">
        <v>1042</v>
      </c>
      <c r="AA950" s="14" t="s">
        <v>1054</v>
      </c>
      <c r="AB950" s="45" t="s">
        <v>1055</v>
      </c>
      <c r="AC950" s="14">
        <v>90</v>
      </c>
    </row>
    <row r="951" spans="2:29" ht="12">
      <c r="B951" s="34" t="s">
        <v>1030</v>
      </c>
      <c r="F951" s="21">
        <v>74599</v>
      </c>
      <c r="H951" s="14">
        <v>76</v>
      </c>
      <c r="I951" s="40" t="s">
        <v>316</v>
      </c>
      <c r="K951" s="1" t="s">
        <v>1087</v>
      </c>
      <c r="L951" s="2" t="s">
        <v>333</v>
      </c>
      <c r="N951" s="2" t="s">
        <v>303</v>
      </c>
      <c r="O951" s="4" t="s">
        <v>328</v>
      </c>
      <c r="P951" s="2" t="s">
        <v>1070</v>
      </c>
      <c r="Q951" s="23" t="s">
        <v>1824</v>
      </c>
      <c r="R951" s="23" t="s">
        <v>1202</v>
      </c>
      <c r="S951" s="22">
        <v>14</v>
      </c>
      <c r="U951" s="3">
        <v>38.55436</v>
      </c>
      <c r="V951" s="3">
        <v>-115.5313</v>
      </c>
      <c r="Y951" s="11">
        <v>22.8</v>
      </c>
      <c r="Z951" s="14" t="s">
        <v>1042</v>
      </c>
      <c r="AA951" s="14" t="s">
        <v>1106</v>
      </c>
      <c r="AB951" s="45" t="s">
        <v>1055</v>
      </c>
      <c r="AC951" s="14">
        <v>90</v>
      </c>
    </row>
    <row r="952" spans="2:29" ht="12">
      <c r="B952" s="34" t="s">
        <v>1030</v>
      </c>
      <c r="F952" s="21" t="s">
        <v>1046</v>
      </c>
      <c r="G952" s="21" t="s">
        <v>1046</v>
      </c>
      <c r="H952" s="14">
        <v>77</v>
      </c>
      <c r="I952" s="40" t="s">
        <v>316</v>
      </c>
      <c r="J952" s="21" t="s">
        <v>1046</v>
      </c>
      <c r="K952" s="1" t="s">
        <v>1047</v>
      </c>
      <c r="L952" s="2" t="s">
        <v>1058</v>
      </c>
      <c r="N952" s="2" t="s">
        <v>303</v>
      </c>
      <c r="O952" s="4" t="s">
        <v>328</v>
      </c>
      <c r="P952" s="2" t="s">
        <v>1070</v>
      </c>
      <c r="Q952" s="23" t="s">
        <v>1824</v>
      </c>
      <c r="R952" s="23" t="s">
        <v>1202</v>
      </c>
      <c r="S952" s="22">
        <v>14</v>
      </c>
      <c r="U952" s="3">
        <v>38.55397</v>
      </c>
      <c r="V952" s="3">
        <v>-115.5296</v>
      </c>
      <c r="Y952" s="48">
        <v>-8888</v>
      </c>
      <c r="Z952" s="14" t="s">
        <v>1042</v>
      </c>
      <c r="AB952" s="44" t="s">
        <v>1071</v>
      </c>
      <c r="AC952" s="14">
        <v>90</v>
      </c>
    </row>
    <row r="953" spans="2:29" ht="12">
      <c r="B953" s="34" t="s">
        <v>1030</v>
      </c>
      <c r="F953" s="42" t="s">
        <v>1046</v>
      </c>
      <c r="G953" s="42" t="s">
        <v>1046</v>
      </c>
      <c r="H953" s="14">
        <v>1036</v>
      </c>
      <c r="I953" s="40" t="s">
        <v>335</v>
      </c>
      <c r="J953" s="42" t="s">
        <v>1046</v>
      </c>
      <c r="K953" s="1" t="s">
        <v>1087</v>
      </c>
      <c r="L953" s="4" t="s">
        <v>336</v>
      </c>
      <c r="N953" s="2" t="s">
        <v>337</v>
      </c>
      <c r="O953" s="4" t="s">
        <v>338</v>
      </c>
      <c r="P953" s="2" t="s">
        <v>1217</v>
      </c>
      <c r="Q953" s="23" t="s">
        <v>1292</v>
      </c>
      <c r="R953" s="23" t="s">
        <v>1118</v>
      </c>
      <c r="S953" s="22">
        <v>6</v>
      </c>
      <c r="U953" s="3">
        <v>40.59217</v>
      </c>
      <c r="V953" s="3">
        <v>-116.1574</v>
      </c>
      <c r="Y953" s="49">
        <v>-8888</v>
      </c>
      <c r="Z953" s="14" t="s">
        <v>1576</v>
      </c>
      <c r="AB953" s="8" t="s">
        <v>339</v>
      </c>
      <c r="AC953" s="14">
        <v>85</v>
      </c>
    </row>
    <row r="954" spans="2:29" ht="12">
      <c r="B954" s="34" t="s">
        <v>1030</v>
      </c>
      <c r="F954" s="42" t="s">
        <v>1046</v>
      </c>
      <c r="G954" s="42" t="s">
        <v>1046</v>
      </c>
      <c r="H954" s="14">
        <v>1037</v>
      </c>
      <c r="I954" s="40" t="s">
        <v>335</v>
      </c>
      <c r="J954" s="42" t="s">
        <v>1046</v>
      </c>
      <c r="K954" s="1" t="s">
        <v>1087</v>
      </c>
      <c r="L954" s="2" t="s">
        <v>1099</v>
      </c>
      <c r="N954" s="2" t="s">
        <v>337</v>
      </c>
      <c r="O954" s="4" t="s">
        <v>338</v>
      </c>
      <c r="P954" s="2" t="s">
        <v>1217</v>
      </c>
      <c r="Q954" s="23" t="s">
        <v>1292</v>
      </c>
      <c r="R954" s="23" t="s">
        <v>1118</v>
      </c>
      <c r="S954" s="22">
        <v>6</v>
      </c>
      <c r="U954" s="3">
        <v>40.59212</v>
      </c>
      <c r="V954" s="3">
        <v>-116.1563</v>
      </c>
      <c r="Y954" s="49">
        <v>-8888</v>
      </c>
      <c r="Z954" s="14" t="s">
        <v>1576</v>
      </c>
      <c r="AB954" s="8" t="s">
        <v>339</v>
      </c>
      <c r="AC954" s="14">
        <v>85</v>
      </c>
    </row>
    <row r="955" spans="2:29" ht="12">
      <c r="B955" s="34" t="s">
        <v>1030</v>
      </c>
      <c r="F955" s="42" t="s">
        <v>1046</v>
      </c>
      <c r="G955" s="42" t="s">
        <v>1046</v>
      </c>
      <c r="H955" s="14">
        <v>1038</v>
      </c>
      <c r="I955" s="40" t="s">
        <v>335</v>
      </c>
      <c r="J955" s="42" t="s">
        <v>1046</v>
      </c>
      <c r="K955" s="1" t="s">
        <v>1087</v>
      </c>
      <c r="L955" s="2" t="s">
        <v>1099</v>
      </c>
      <c r="N955" s="2" t="s">
        <v>337</v>
      </c>
      <c r="O955" s="4" t="s">
        <v>338</v>
      </c>
      <c r="P955" s="2" t="s">
        <v>1217</v>
      </c>
      <c r="Q955" s="23" t="s">
        <v>1292</v>
      </c>
      <c r="R955" s="23" t="s">
        <v>1118</v>
      </c>
      <c r="S955" s="22">
        <v>6</v>
      </c>
      <c r="U955" s="3">
        <v>40.59178</v>
      </c>
      <c r="V955" s="3">
        <v>-116.1545</v>
      </c>
      <c r="Y955" s="49">
        <v>-8888</v>
      </c>
      <c r="Z955" s="14" t="s">
        <v>1576</v>
      </c>
      <c r="AB955" s="8" t="s">
        <v>339</v>
      </c>
      <c r="AC955" s="14">
        <v>85</v>
      </c>
    </row>
    <row r="956" spans="2:29" ht="12">
      <c r="B956" s="34" t="s">
        <v>1030</v>
      </c>
      <c r="F956" s="42" t="s">
        <v>1046</v>
      </c>
      <c r="G956" s="21">
        <v>71702</v>
      </c>
      <c r="H956" s="14">
        <v>1039</v>
      </c>
      <c r="I956" s="40" t="s">
        <v>335</v>
      </c>
      <c r="J956" s="42">
        <v>163</v>
      </c>
      <c r="K956" s="1" t="s">
        <v>1087</v>
      </c>
      <c r="L956" s="4" t="s">
        <v>336</v>
      </c>
      <c r="N956" s="2" t="s">
        <v>337</v>
      </c>
      <c r="O956" s="4" t="s">
        <v>338</v>
      </c>
      <c r="P956" s="2" t="s">
        <v>1217</v>
      </c>
      <c r="Q956" s="23" t="s">
        <v>1292</v>
      </c>
      <c r="R956" s="23" t="s">
        <v>1118</v>
      </c>
      <c r="S956" s="22">
        <v>7</v>
      </c>
      <c r="U956" s="3">
        <v>40.58916</v>
      </c>
      <c r="V956" s="3">
        <v>-116.1515</v>
      </c>
      <c r="Y956" s="49">
        <v>-8888</v>
      </c>
      <c r="Z956" s="14" t="s">
        <v>1576</v>
      </c>
      <c r="AB956" s="8" t="s">
        <v>339</v>
      </c>
      <c r="AC956" s="14">
        <v>85</v>
      </c>
    </row>
    <row r="957" spans="2:29" ht="12">
      <c r="B957" s="34" t="s">
        <v>1030</v>
      </c>
      <c r="F957" s="42" t="s">
        <v>1046</v>
      </c>
      <c r="G957" s="42" t="s">
        <v>1046</v>
      </c>
      <c r="H957" s="14">
        <v>1040</v>
      </c>
      <c r="I957" s="40" t="s">
        <v>335</v>
      </c>
      <c r="J957" s="42" t="s">
        <v>1046</v>
      </c>
      <c r="K957" s="1" t="s">
        <v>1087</v>
      </c>
      <c r="L957" s="2" t="s">
        <v>1099</v>
      </c>
      <c r="N957" s="2" t="s">
        <v>337</v>
      </c>
      <c r="O957" s="4" t="s">
        <v>338</v>
      </c>
      <c r="P957" s="2" t="s">
        <v>1217</v>
      </c>
      <c r="Q957" s="23" t="s">
        <v>1292</v>
      </c>
      <c r="R957" s="23" t="s">
        <v>1118</v>
      </c>
      <c r="S957" s="22">
        <v>7</v>
      </c>
      <c r="U957" s="3">
        <v>40.58442</v>
      </c>
      <c r="V957" s="3">
        <v>-116.1506</v>
      </c>
      <c r="Y957" s="49">
        <v>-8888</v>
      </c>
      <c r="Z957" s="14" t="s">
        <v>1576</v>
      </c>
      <c r="AB957" s="8" t="s">
        <v>339</v>
      </c>
      <c r="AC957" s="14">
        <v>85</v>
      </c>
    </row>
    <row r="958" spans="2:28" ht="12">
      <c r="B958" t="s">
        <v>1044</v>
      </c>
      <c r="F958" s="21" t="s">
        <v>1046</v>
      </c>
      <c r="G958" s="21" t="s">
        <v>1046</v>
      </c>
      <c r="H958" s="14" t="s">
        <v>1046</v>
      </c>
      <c r="I958" s="40">
        <v>76</v>
      </c>
      <c r="J958" s="42">
        <v>188</v>
      </c>
      <c r="K958" s="1" t="s">
        <v>1087</v>
      </c>
      <c r="L958" s="4" t="s">
        <v>340</v>
      </c>
      <c r="M958" s="4"/>
      <c r="N958" s="2" t="s">
        <v>341</v>
      </c>
      <c r="O958" s="4" t="s">
        <v>2417</v>
      </c>
      <c r="P958" s="2" t="s">
        <v>1732</v>
      </c>
      <c r="Q958" s="24" t="s">
        <v>1777</v>
      </c>
      <c r="R958" s="24" t="s">
        <v>1829</v>
      </c>
      <c r="S958" s="25" t="s">
        <v>2278</v>
      </c>
      <c r="T958" s="8" t="s">
        <v>342</v>
      </c>
      <c r="U958" s="3">
        <v>40.95167</v>
      </c>
      <c r="V958" s="3">
        <v>-114.75</v>
      </c>
      <c r="Y958" s="12">
        <f>30</f>
        <v>30</v>
      </c>
      <c r="AB958" s="8" t="s">
        <v>343</v>
      </c>
    </row>
    <row r="959" spans="2:29" ht="12">
      <c r="B959" s="34" t="s">
        <v>1030</v>
      </c>
      <c r="F959" s="21">
        <v>74779</v>
      </c>
      <c r="G959" s="21" t="s">
        <v>344</v>
      </c>
      <c r="H959" s="14">
        <v>561</v>
      </c>
      <c r="I959" s="40">
        <v>76</v>
      </c>
      <c r="J959" s="42" t="s">
        <v>1046</v>
      </c>
      <c r="K959" s="1" t="s">
        <v>1087</v>
      </c>
      <c r="L959" s="4" t="s">
        <v>345</v>
      </c>
      <c r="N959" s="2" t="s">
        <v>341</v>
      </c>
      <c r="O959" s="4" t="s">
        <v>2417</v>
      </c>
      <c r="P959" s="2" t="s">
        <v>1732</v>
      </c>
      <c r="Q959" s="23" t="s">
        <v>1345</v>
      </c>
      <c r="R959" s="23" t="s">
        <v>1829</v>
      </c>
      <c r="S959" s="22">
        <v>33</v>
      </c>
      <c r="U959" s="3">
        <v>40.95754</v>
      </c>
      <c r="V959" s="3">
        <v>-114.7491</v>
      </c>
      <c r="Y959" s="48">
        <v>-8888</v>
      </c>
      <c r="Z959" s="14" t="s">
        <v>1219</v>
      </c>
      <c r="AB959" s="44" t="s">
        <v>1071</v>
      </c>
      <c r="AC959" s="14">
        <v>80</v>
      </c>
    </row>
    <row r="960" spans="2:29" ht="12">
      <c r="B960" s="34" t="s">
        <v>1030</v>
      </c>
      <c r="F960" s="21" t="s">
        <v>1046</v>
      </c>
      <c r="G960" s="21" t="s">
        <v>1046</v>
      </c>
      <c r="H960" s="14">
        <v>562</v>
      </c>
      <c r="I960" s="40">
        <v>76</v>
      </c>
      <c r="J960" s="42" t="s">
        <v>1046</v>
      </c>
      <c r="K960" s="1" t="s">
        <v>1087</v>
      </c>
      <c r="L960" s="2" t="s">
        <v>1099</v>
      </c>
      <c r="N960" s="2" t="s">
        <v>341</v>
      </c>
      <c r="O960" s="4" t="s">
        <v>2417</v>
      </c>
      <c r="P960" s="2" t="s">
        <v>1732</v>
      </c>
      <c r="Q960" s="23" t="s">
        <v>1345</v>
      </c>
      <c r="R960" s="23" t="s">
        <v>1829</v>
      </c>
      <c r="S960" s="22">
        <v>33</v>
      </c>
      <c r="U960" s="3">
        <v>40.95533</v>
      </c>
      <c r="V960" s="3">
        <v>-114.7494</v>
      </c>
      <c r="Y960" s="48">
        <v>-8888</v>
      </c>
      <c r="Z960" s="14" t="s">
        <v>1219</v>
      </c>
      <c r="AB960" s="44" t="s">
        <v>1071</v>
      </c>
      <c r="AC960" s="14">
        <v>80</v>
      </c>
    </row>
    <row r="961" spans="2:29" ht="12">
      <c r="B961" t="s">
        <v>1044</v>
      </c>
      <c r="C961" t="s">
        <v>346</v>
      </c>
      <c r="F961" s="21" t="s">
        <v>1046</v>
      </c>
      <c r="G961" s="21">
        <v>70595</v>
      </c>
      <c r="H961" s="14">
        <v>563</v>
      </c>
      <c r="I961" s="40">
        <v>76</v>
      </c>
      <c r="J961" s="42" t="s">
        <v>1046</v>
      </c>
      <c r="K961" s="1" t="s">
        <v>1087</v>
      </c>
      <c r="L961" s="4" t="s">
        <v>345</v>
      </c>
      <c r="M961" s="4"/>
      <c r="N961" s="2" t="s">
        <v>341</v>
      </c>
      <c r="O961" s="4" t="s">
        <v>2417</v>
      </c>
      <c r="P961" s="2" t="s">
        <v>1732</v>
      </c>
      <c r="Q961" s="23" t="s">
        <v>1345</v>
      </c>
      <c r="R961" s="23" t="s">
        <v>1829</v>
      </c>
      <c r="S961" s="22">
        <v>28</v>
      </c>
      <c r="U961" s="3">
        <v>40.95754</v>
      </c>
      <c r="V961" s="3">
        <v>-114.7491</v>
      </c>
      <c r="Y961" s="48">
        <v>-8888</v>
      </c>
      <c r="Z961" s="14" t="s">
        <v>1042</v>
      </c>
      <c r="AA961" s="14" t="s">
        <v>1106</v>
      </c>
      <c r="AB961" s="44" t="s">
        <v>1071</v>
      </c>
      <c r="AC961" s="14">
        <v>80</v>
      </c>
    </row>
    <row r="962" spans="2:29" ht="12">
      <c r="B962" t="s">
        <v>1044</v>
      </c>
      <c r="C962" t="s">
        <v>346</v>
      </c>
      <c r="F962" s="21" t="s">
        <v>1046</v>
      </c>
      <c r="G962" s="21">
        <v>70595</v>
      </c>
      <c r="H962" s="14">
        <v>564</v>
      </c>
      <c r="I962" s="40">
        <v>76</v>
      </c>
      <c r="J962" s="42" t="s">
        <v>1046</v>
      </c>
      <c r="K962" s="1" t="s">
        <v>1087</v>
      </c>
      <c r="L962" s="4" t="s">
        <v>345</v>
      </c>
      <c r="M962" s="4"/>
      <c r="N962" s="2" t="s">
        <v>341</v>
      </c>
      <c r="O962" s="4" t="s">
        <v>2417</v>
      </c>
      <c r="P962" s="2" t="s">
        <v>1732</v>
      </c>
      <c r="Q962" s="23" t="s">
        <v>1345</v>
      </c>
      <c r="R962" s="23" t="s">
        <v>1829</v>
      </c>
      <c r="S962" s="22">
        <v>28</v>
      </c>
      <c r="U962" s="3">
        <v>40.95913</v>
      </c>
      <c r="V962" s="3">
        <v>-114.7251</v>
      </c>
      <c r="Y962" s="48">
        <v>-8888</v>
      </c>
      <c r="Z962" s="14" t="s">
        <v>1042</v>
      </c>
      <c r="AA962" s="14" t="s">
        <v>1106</v>
      </c>
      <c r="AB962" s="44" t="s">
        <v>1071</v>
      </c>
      <c r="AC962" s="14">
        <v>80</v>
      </c>
    </row>
    <row r="963" spans="2:29" ht="12">
      <c r="B963" t="s">
        <v>1044</v>
      </c>
      <c r="F963" s="21" t="s">
        <v>1046</v>
      </c>
      <c r="G963" s="21">
        <v>70594</v>
      </c>
      <c r="H963" s="14" t="s">
        <v>1046</v>
      </c>
      <c r="I963" s="40">
        <v>76</v>
      </c>
      <c r="J963" s="42" t="s">
        <v>1046</v>
      </c>
      <c r="K963" s="1" t="s">
        <v>1087</v>
      </c>
      <c r="L963" s="4" t="s">
        <v>345</v>
      </c>
      <c r="M963" s="4"/>
      <c r="N963" s="2" t="s">
        <v>341</v>
      </c>
      <c r="O963" s="4" t="s">
        <v>2417</v>
      </c>
      <c r="P963" s="2" t="s">
        <v>1732</v>
      </c>
      <c r="Q963" s="23" t="s">
        <v>1345</v>
      </c>
      <c r="R963" s="23" t="s">
        <v>1829</v>
      </c>
      <c r="S963" s="22">
        <v>34</v>
      </c>
      <c r="U963" s="3">
        <v>40.95095</v>
      </c>
      <c r="V963" s="3">
        <v>-114.7476</v>
      </c>
      <c r="Y963" s="48">
        <v>-8888</v>
      </c>
      <c r="Z963" s="18" t="s">
        <v>1312</v>
      </c>
      <c r="AA963" s="14" t="s">
        <v>1106</v>
      </c>
      <c r="AB963" s="44" t="s">
        <v>1071</v>
      </c>
      <c r="AC963" s="14">
        <v>80</v>
      </c>
    </row>
    <row r="964" spans="2:29" ht="12">
      <c r="B964" t="s">
        <v>1044</v>
      </c>
      <c r="F964" s="21">
        <v>74781</v>
      </c>
      <c r="G964" s="21">
        <v>70596</v>
      </c>
      <c r="H964" s="14" t="s">
        <v>1046</v>
      </c>
      <c r="I964" s="40">
        <v>76</v>
      </c>
      <c r="J964" s="42" t="s">
        <v>1046</v>
      </c>
      <c r="K964" s="1" t="s">
        <v>1087</v>
      </c>
      <c r="L964" s="4" t="s">
        <v>345</v>
      </c>
      <c r="M964" s="4"/>
      <c r="N964" s="2" t="s">
        <v>341</v>
      </c>
      <c r="O964" s="4" t="s">
        <v>2417</v>
      </c>
      <c r="P964" s="2" t="s">
        <v>1732</v>
      </c>
      <c r="Q964" s="23" t="s">
        <v>1345</v>
      </c>
      <c r="R964" s="23" t="s">
        <v>1829</v>
      </c>
      <c r="S964" s="22">
        <v>33</v>
      </c>
      <c r="U964" s="3">
        <v>40.97606</v>
      </c>
      <c r="V964" s="3">
        <v>-114.7418</v>
      </c>
      <c r="Y964" s="48">
        <v>-8888</v>
      </c>
      <c r="Z964" s="14" t="s">
        <v>347</v>
      </c>
      <c r="AA964" s="14" t="s">
        <v>1106</v>
      </c>
      <c r="AB964" s="44" t="s">
        <v>1071</v>
      </c>
      <c r="AC964" s="14">
        <v>80</v>
      </c>
    </row>
    <row r="965" spans="2:29" ht="12">
      <c r="B965" s="34" t="s">
        <v>1030</v>
      </c>
      <c r="F965" s="21">
        <v>74034</v>
      </c>
      <c r="G965" s="21" t="s">
        <v>348</v>
      </c>
      <c r="H965" s="14">
        <v>690</v>
      </c>
      <c r="I965" s="40" t="s">
        <v>349</v>
      </c>
      <c r="J965" s="42">
        <v>60</v>
      </c>
      <c r="K965" s="1" t="s">
        <v>1034</v>
      </c>
      <c r="L965" s="2" t="s">
        <v>1158</v>
      </c>
      <c r="N965" s="2" t="s">
        <v>350</v>
      </c>
      <c r="O965" s="4" t="s">
        <v>351</v>
      </c>
      <c r="P965" s="2" t="s">
        <v>1732</v>
      </c>
      <c r="Q965" s="23" t="s">
        <v>1950</v>
      </c>
      <c r="R965" s="23" t="s">
        <v>1426</v>
      </c>
      <c r="S965" s="22">
        <v>20</v>
      </c>
      <c r="U965" s="3">
        <v>41.77376</v>
      </c>
      <c r="V965" s="3">
        <v>-115.9213</v>
      </c>
      <c r="Y965" s="12">
        <f>41</f>
        <v>41</v>
      </c>
      <c r="Z965" s="14" t="s">
        <v>352</v>
      </c>
      <c r="AB965" s="8" t="s">
        <v>1220</v>
      </c>
      <c r="AC965" s="14">
        <v>86</v>
      </c>
    </row>
    <row r="966" spans="2:29" ht="12">
      <c r="B966" s="34" t="s">
        <v>1030</v>
      </c>
      <c r="F966" s="21" t="s">
        <v>353</v>
      </c>
      <c r="G966" s="21" t="s">
        <v>354</v>
      </c>
      <c r="H966" s="14">
        <v>962</v>
      </c>
      <c r="I966" s="40" t="s">
        <v>218</v>
      </c>
      <c r="J966" s="42">
        <v>442</v>
      </c>
      <c r="K966" s="1" t="s">
        <v>1087</v>
      </c>
      <c r="L966" s="2" t="s">
        <v>355</v>
      </c>
      <c r="N966" s="2" t="s">
        <v>356</v>
      </c>
      <c r="O966" s="4" t="s">
        <v>357</v>
      </c>
      <c r="P966" s="2" t="s">
        <v>1330</v>
      </c>
      <c r="Q966" s="23" t="s">
        <v>1122</v>
      </c>
      <c r="R966" s="23" t="s">
        <v>1279</v>
      </c>
      <c r="S966" s="22">
        <v>12</v>
      </c>
      <c r="T966" s="8" t="s">
        <v>358</v>
      </c>
      <c r="U966" s="3">
        <v>36.37782</v>
      </c>
      <c r="V966" s="3">
        <v>-114.4431</v>
      </c>
      <c r="Y966" s="12">
        <v>30</v>
      </c>
      <c r="Z966" s="14" t="s">
        <v>1042</v>
      </c>
      <c r="AB966" s="8" t="s">
        <v>1063</v>
      </c>
      <c r="AC966" s="14">
        <v>84</v>
      </c>
    </row>
    <row r="967" spans="2:29" ht="12">
      <c r="B967" s="34" t="s">
        <v>1030</v>
      </c>
      <c r="F967" s="21" t="s">
        <v>359</v>
      </c>
      <c r="G967" s="21" t="s">
        <v>360</v>
      </c>
      <c r="H967" s="14">
        <v>963</v>
      </c>
      <c r="I967" s="40">
        <v>31</v>
      </c>
      <c r="J967" s="42">
        <v>441</v>
      </c>
      <c r="K967" s="1" t="s">
        <v>1087</v>
      </c>
      <c r="L967" s="2" t="s">
        <v>361</v>
      </c>
      <c r="N967" s="2" t="s">
        <v>356</v>
      </c>
      <c r="O967" s="4" t="s">
        <v>357</v>
      </c>
      <c r="P967" s="2" t="s">
        <v>1330</v>
      </c>
      <c r="Q967" s="23" t="s">
        <v>1122</v>
      </c>
      <c r="R967" s="23" t="s">
        <v>1720</v>
      </c>
      <c r="S967" s="25" t="s">
        <v>1196</v>
      </c>
      <c r="T967" s="8" t="s">
        <v>1559</v>
      </c>
      <c r="U967" s="3">
        <v>36.38929</v>
      </c>
      <c r="V967" s="3">
        <v>-114.4324</v>
      </c>
      <c r="Y967" s="12">
        <v>29</v>
      </c>
      <c r="Z967" s="14" t="s">
        <v>1042</v>
      </c>
      <c r="AB967" s="8" t="s">
        <v>1063</v>
      </c>
      <c r="AC967" s="14">
        <v>84</v>
      </c>
    </row>
    <row r="968" spans="2:29" ht="12">
      <c r="B968" s="34" t="s">
        <v>1030</v>
      </c>
      <c r="F968" s="21" t="s">
        <v>1046</v>
      </c>
      <c r="G968" s="21" t="s">
        <v>1046</v>
      </c>
      <c r="H968" s="14">
        <v>55</v>
      </c>
      <c r="I968" s="40" t="s">
        <v>362</v>
      </c>
      <c r="J968" s="43" t="s">
        <v>1046</v>
      </c>
      <c r="K968" s="1" t="s">
        <v>1034</v>
      </c>
      <c r="L968" s="2" t="s">
        <v>1250</v>
      </c>
      <c r="N968" s="2" t="s">
        <v>363</v>
      </c>
      <c r="O968" s="4" t="s">
        <v>364</v>
      </c>
      <c r="P968" s="2" t="s">
        <v>1732</v>
      </c>
      <c r="Q968" s="23" t="s">
        <v>1208</v>
      </c>
      <c r="R968" s="23" t="s">
        <v>1311</v>
      </c>
      <c r="S968" s="22">
        <v>14</v>
      </c>
      <c r="U968" s="3">
        <v>41.87765</v>
      </c>
      <c r="V968" s="3">
        <v>-115.6277</v>
      </c>
      <c r="Y968" s="48">
        <v>-9999</v>
      </c>
      <c r="Z968" s="14" t="s">
        <v>1042</v>
      </c>
      <c r="AB968" s="44" t="s">
        <v>1071</v>
      </c>
      <c r="AC968" s="14">
        <v>86</v>
      </c>
    </row>
    <row r="969" spans="2:30" ht="12">
      <c r="B969" s="34" t="s">
        <v>1030</v>
      </c>
      <c r="C969" t="s">
        <v>365</v>
      </c>
      <c r="F969" s="21" t="s">
        <v>366</v>
      </c>
      <c r="G969" s="21" t="s">
        <v>367</v>
      </c>
      <c r="H969" s="14">
        <v>56</v>
      </c>
      <c r="I969" s="40" t="s">
        <v>362</v>
      </c>
      <c r="J969" s="42">
        <v>62</v>
      </c>
      <c r="K969" s="1" t="s">
        <v>1034</v>
      </c>
      <c r="L969" s="4" t="s">
        <v>368</v>
      </c>
      <c r="N969" s="2" t="s">
        <v>363</v>
      </c>
      <c r="O969" s="4" t="s">
        <v>364</v>
      </c>
      <c r="P969" s="2" t="s">
        <v>1732</v>
      </c>
      <c r="Q969" s="23" t="s">
        <v>1208</v>
      </c>
      <c r="R969" s="23" t="s">
        <v>1311</v>
      </c>
      <c r="S969" s="22">
        <v>14</v>
      </c>
      <c r="T969" s="8" t="s">
        <v>369</v>
      </c>
      <c r="U969" s="3">
        <v>41.87723</v>
      </c>
      <c r="V969" s="3">
        <v>-115.6275</v>
      </c>
      <c r="Y969" s="12">
        <f>77</f>
        <v>77</v>
      </c>
      <c r="Z969" s="14" t="s">
        <v>1042</v>
      </c>
      <c r="AB969" s="8" t="s">
        <v>1043</v>
      </c>
      <c r="AC969" s="14">
        <v>86</v>
      </c>
      <c r="AD969" t="s">
        <v>370</v>
      </c>
    </row>
    <row r="970" spans="2:29" ht="12">
      <c r="B970" t="s">
        <v>1044</v>
      </c>
      <c r="C970" t="s">
        <v>376</v>
      </c>
      <c r="F970" s="21">
        <v>74208</v>
      </c>
      <c r="G970" s="21">
        <v>71225</v>
      </c>
      <c r="H970" s="14" t="s">
        <v>1046</v>
      </c>
      <c r="I970" s="40">
        <v>236</v>
      </c>
      <c r="J970" s="42">
        <v>141</v>
      </c>
      <c r="K970" s="1" t="s">
        <v>1057</v>
      </c>
      <c r="L970" s="2" t="s">
        <v>377</v>
      </c>
      <c r="N970" s="2" t="s">
        <v>372</v>
      </c>
      <c r="O970" s="4" t="s">
        <v>2347</v>
      </c>
      <c r="P970" s="2" t="s">
        <v>1658</v>
      </c>
      <c r="Q970" s="24" t="s">
        <v>1292</v>
      </c>
      <c r="R970" s="24" t="s">
        <v>1951</v>
      </c>
      <c r="S970" s="25" t="s">
        <v>1830</v>
      </c>
      <c r="T970" s="8" t="s">
        <v>1155</v>
      </c>
      <c r="U970" s="3">
        <v>40.535</v>
      </c>
      <c r="V970" s="3">
        <v>-118.26833</v>
      </c>
      <c r="Y970" s="12">
        <f>162.8</f>
        <v>162.8</v>
      </c>
      <c r="Z970" s="14" t="s">
        <v>378</v>
      </c>
      <c r="AA970" s="14" t="s">
        <v>1106</v>
      </c>
      <c r="AB970" s="8" t="s">
        <v>1071</v>
      </c>
      <c r="AC970" s="14">
        <v>71</v>
      </c>
    </row>
    <row r="971" spans="2:29" ht="12.75">
      <c r="B971" t="s">
        <v>1044</v>
      </c>
      <c r="F971" s="21" t="s">
        <v>1046</v>
      </c>
      <c r="G971" s="21">
        <v>71226</v>
      </c>
      <c r="H971" s="14" t="s">
        <v>1046</v>
      </c>
      <c r="I971" s="40">
        <v>236</v>
      </c>
      <c r="J971" s="42">
        <v>140</v>
      </c>
      <c r="K971" s="1" t="s">
        <v>1087</v>
      </c>
      <c r="L971" s="2" t="s">
        <v>371</v>
      </c>
      <c r="M971" s="2" t="s">
        <v>1099</v>
      </c>
      <c r="N971" s="2" t="s">
        <v>372</v>
      </c>
      <c r="O971" s="28" t="s">
        <v>373</v>
      </c>
      <c r="P971" s="2" t="s">
        <v>1658</v>
      </c>
      <c r="Q971" s="24" t="s">
        <v>1668</v>
      </c>
      <c r="R971" s="24" t="s">
        <v>1951</v>
      </c>
      <c r="S971" s="25">
        <v>20</v>
      </c>
      <c r="T971"/>
      <c r="U971" s="3">
        <v>40.45084</v>
      </c>
      <c r="V971" s="3">
        <v>-118.2934</v>
      </c>
      <c r="Y971" s="49">
        <v>-8888</v>
      </c>
      <c r="Z971" s="28" t="s">
        <v>374</v>
      </c>
      <c r="AA971" s="28" t="s">
        <v>1106</v>
      </c>
      <c r="AB971" s="8" t="s">
        <v>375</v>
      </c>
      <c r="AC971" s="15">
        <v>87</v>
      </c>
    </row>
    <row r="972" spans="2:29" ht="12">
      <c r="B972" s="34" t="s">
        <v>1030</v>
      </c>
      <c r="F972" s="21">
        <v>74580</v>
      </c>
      <c r="G972" s="21" t="s">
        <v>379</v>
      </c>
      <c r="H972" s="14">
        <v>792</v>
      </c>
      <c r="I972" s="40" t="s">
        <v>380</v>
      </c>
      <c r="J972" s="42">
        <v>344</v>
      </c>
      <c r="K972" s="1" t="s">
        <v>1087</v>
      </c>
      <c r="L972" s="2" t="s">
        <v>381</v>
      </c>
      <c r="N972" s="2" t="s">
        <v>382</v>
      </c>
      <c r="O972" s="4" t="s">
        <v>383</v>
      </c>
      <c r="P972" s="2" t="s">
        <v>1070</v>
      </c>
      <c r="Q972" s="23" t="s">
        <v>384</v>
      </c>
      <c r="R972" s="23" t="s">
        <v>1589</v>
      </c>
      <c r="S972" s="22">
        <v>28</v>
      </c>
      <c r="T972" s="8" t="s">
        <v>1109</v>
      </c>
      <c r="U972" s="3">
        <v>38.25456</v>
      </c>
      <c r="V972" s="3">
        <v>-116.8292</v>
      </c>
      <c r="Y972" s="12">
        <f>30</f>
        <v>30</v>
      </c>
      <c r="Z972" s="14" t="s">
        <v>1836</v>
      </c>
      <c r="AA972" s="14" t="s">
        <v>1106</v>
      </c>
      <c r="AB972" s="8" t="s">
        <v>1071</v>
      </c>
      <c r="AC972" s="14">
        <v>71</v>
      </c>
    </row>
    <row r="973" spans="2:29" ht="12.75">
      <c r="B973" t="s">
        <v>1044</v>
      </c>
      <c r="F973" s="21" t="s">
        <v>385</v>
      </c>
      <c r="G973" s="21" t="s">
        <v>386</v>
      </c>
      <c r="H973" s="14" t="s">
        <v>1046</v>
      </c>
      <c r="I973" s="40">
        <v>265</v>
      </c>
      <c r="J973" s="42">
        <v>106</v>
      </c>
      <c r="K973" s="1" t="s">
        <v>1034</v>
      </c>
      <c r="L973" s="2" t="s">
        <v>387</v>
      </c>
      <c r="N973" s="2" t="s">
        <v>388</v>
      </c>
      <c r="O973" s="28" t="s">
        <v>389</v>
      </c>
      <c r="P973" s="2" t="s">
        <v>1384</v>
      </c>
      <c r="Q973" s="24" t="s">
        <v>1194</v>
      </c>
      <c r="R973" s="24" t="s">
        <v>1154</v>
      </c>
      <c r="S973" s="25" t="s">
        <v>390</v>
      </c>
      <c r="T973"/>
      <c r="U973" s="3">
        <v>40.39167</v>
      </c>
      <c r="V973" s="3">
        <v>-119.40667</v>
      </c>
      <c r="Y973" s="12">
        <f>79</f>
        <v>79</v>
      </c>
      <c r="Z973" s="30" t="s">
        <v>391</v>
      </c>
      <c r="AA973" s="28" t="s">
        <v>1054</v>
      </c>
      <c r="AB973" s="8" t="s">
        <v>2019</v>
      </c>
      <c r="AC973" s="15">
        <v>90</v>
      </c>
    </row>
    <row r="974" spans="2:28" ht="12.75">
      <c r="B974" t="s">
        <v>1044</v>
      </c>
      <c r="F974" s="21" t="s">
        <v>1046</v>
      </c>
      <c r="G974" s="21" t="s">
        <v>1046</v>
      </c>
      <c r="H974" s="14" t="s">
        <v>1046</v>
      </c>
      <c r="I974" s="40">
        <v>265</v>
      </c>
      <c r="J974" s="42">
        <v>105.1</v>
      </c>
      <c r="K974" s="1" t="s">
        <v>1057</v>
      </c>
      <c r="L974" s="2" t="s">
        <v>392</v>
      </c>
      <c r="N974" s="2" t="s">
        <v>388</v>
      </c>
      <c r="O974" s="28" t="s">
        <v>389</v>
      </c>
      <c r="P974" s="2" t="s">
        <v>1384</v>
      </c>
      <c r="Q974" s="24" t="s">
        <v>1194</v>
      </c>
      <c r="R974" s="24" t="s">
        <v>1154</v>
      </c>
      <c r="S974" s="25">
        <v>21</v>
      </c>
      <c r="T974"/>
      <c r="U974" s="3">
        <v>40.3692</v>
      </c>
      <c r="V974" s="3">
        <v>-119.4039</v>
      </c>
      <c r="Y974" s="12">
        <v>135</v>
      </c>
      <c r="AB974" s="8" t="s">
        <v>1235</v>
      </c>
    </row>
    <row r="975" spans="2:28" ht="12.75">
      <c r="B975" t="s">
        <v>1044</v>
      </c>
      <c r="F975" s="21" t="s">
        <v>1046</v>
      </c>
      <c r="G975" s="21" t="s">
        <v>1046</v>
      </c>
      <c r="H975" s="14" t="s">
        <v>1046</v>
      </c>
      <c r="I975" s="40">
        <v>265</v>
      </c>
      <c r="J975" s="42">
        <v>105.2</v>
      </c>
      <c r="K975" s="1" t="s">
        <v>1057</v>
      </c>
      <c r="L975" s="2" t="s">
        <v>392</v>
      </c>
      <c r="N975" s="2" t="s">
        <v>388</v>
      </c>
      <c r="O975" s="28" t="s">
        <v>389</v>
      </c>
      <c r="P975" s="2" t="s">
        <v>1384</v>
      </c>
      <c r="Q975" s="24" t="s">
        <v>1194</v>
      </c>
      <c r="R975" s="24" t="s">
        <v>1154</v>
      </c>
      <c r="S975" s="25">
        <v>21</v>
      </c>
      <c r="T975"/>
      <c r="U975" s="3">
        <v>40.3692</v>
      </c>
      <c r="V975" s="3">
        <v>-119.4039</v>
      </c>
      <c r="Y975" s="12">
        <v>135</v>
      </c>
      <c r="AB975" s="8" t="s">
        <v>1235</v>
      </c>
    </row>
    <row r="976" spans="2:29" ht="12">
      <c r="B976" t="s">
        <v>1044</v>
      </c>
      <c r="C976" t="s">
        <v>393</v>
      </c>
      <c r="F976" s="21" t="s">
        <v>394</v>
      </c>
      <c r="G976" s="21" t="s">
        <v>395</v>
      </c>
      <c r="H976" s="14" t="s">
        <v>1046</v>
      </c>
      <c r="I976" s="40">
        <v>54</v>
      </c>
      <c r="J976" s="42">
        <v>80</v>
      </c>
      <c r="K976" s="1" t="s">
        <v>1087</v>
      </c>
      <c r="L976" s="4" t="s">
        <v>396</v>
      </c>
      <c r="M976" s="4"/>
      <c r="N976" s="2" t="s">
        <v>397</v>
      </c>
      <c r="O976" s="4" t="s">
        <v>91</v>
      </c>
      <c r="P976" s="2" t="s">
        <v>1732</v>
      </c>
      <c r="Q976" s="24" t="s">
        <v>1208</v>
      </c>
      <c r="R976" s="24" t="s">
        <v>1829</v>
      </c>
      <c r="S976" s="25" t="s">
        <v>1362</v>
      </c>
      <c r="T976" s="8" t="s">
        <v>1482</v>
      </c>
      <c r="U976" s="3">
        <v>41.86833</v>
      </c>
      <c r="V976" s="3">
        <v>-114.695</v>
      </c>
      <c r="Y976" s="12">
        <f>26</f>
        <v>26</v>
      </c>
      <c r="Z976" s="18" t="s">
        <v>1390</v>
      </c>
      <c r="AA976" s="14" t="s">
        <v>1054</v>
      </c>
      <c r="AB976" s="8" t="s">
        <v>2058</v>
      </c>
      <c r="AC976" s="14">
        <v>89</v>
      </c>
    </row>
    <row r="977" spans="2:28" ht="12">
      <c r="B977" s="34" t="s">
        <v>1189</v>
      </c>
      <c r="F977" s="21" t="s">
        <v>1046</v>
      </c>
      <c r="G977" s="21" t="s">
        <v>1046</v>
      </c>
      <c r="H977" s="14" t="s">
        <v>1046</v>
      </c>
      <c r="I977" s="40" t="s">
        <v>1046</v>
      </c>
      <c r="J977" s="42">
        <v>391</v>
      </c>
      <c r="K977" s="1" t="s">
        <v>1087</v>
      </c>
      <c r="L977" s="2" t="s">
        <v>565</v>
      </c>
      <c r="M977" s="2" t="s">
        <v>1099</v>
      </c>
      <c r="N977" s="2" t="s">
        <v>829</v>
      </c>
      <c r="O977" s="4" t="s">
        <v>566</v>
      </c>
      <c r="P977" s="2" t="s">
        <v>1184</v>
      </c>
      <c r="Q977" s="24" t="s">
        <v>1896</v>
      </c>
      <c r="R977" s="24" t="s">
        <v>1311</v>
      </c>
      <c r="S977" s="25" t="s">
        <v>1421</v>
      </c>
      <c r="T977" s="8" t="s">
        <v>1994</v>
      </c>
      <c r="U977" s="3">
        <v>37.89861</v>
      </c>
      <c r="V977" s="3">
        <v>-115.64528</v>
      </c>
      <c r="Y977" s="12">
        <v>21</v>
      </c>
      <c r="AB977" s="8" t="s">
        <v>1063</v>
      </c>
    </row>
    <row r="978" spans="2:29" ht="12">
      <c r="B978" s="34" t="s">
        <v>1030</v>
      </c>
      <c r="F978" s="21">
        <v>74649</v>
      </c>
      <c r="G978" s="21" t="s">
        <v>1046</v>
      </c>
      <c r="H978" s="14">
        <v>1007</v>
      </c>
      <c r="I978" s="40" t="s">
        <v>404</v>
      </c>
      <c r="J978" s="42">
        <v>392</v>
      </c>
      <c r="K978" s="1" t="s">
        <v>1087</v>
      </c>
      <c r="L978" s="2" t="s">
        <v>405</v>
      </c>
      <c r="N978" s="2" t="s">
        <v>829</v>
      </c>
      <c r="O978" s="4" t="s">
        <v>399</v>
      </c>
      <c r="P978" s="2" t="s">
        <v>1184</v>
      </c>
      <c r="Q978" s="23" t="s">
        <v>1278</v>
      </c>
      <c r="R978" s="23" t="s">
        <v>1870</v>
      </c>
      <c r="S978" s="22">
        <v>26</v>
      </c>
      <c r="T978" s="8" t="s">
        <v>406</v>
      </c>
      <c r="U978" s="3">
        <v>37.73981</v>
      </c>
      <c r="V978" s="3">
        <v>-115.7521</v>
      </c>
      <c r="Y978" s="11">
        <v>30</v>
      </c>
      <c r="Z978" s="14" t="s">
        <v>1715</v>
      </c>
      <c r="AA978" s="14" t="s">
        <v>1054</v>
      </c>
      <c r="AB978" s="8" t="s">
        <v>1568</v>
      </c>
      <c r="AC978" s="14">
        <v>87</v>
      </c>
    </row>
    <row r="979" spans="2:29" ht="12">
      <c r="B979" t="s">
        <v>1044</v>
      </c>
      <c r="F979" s="21">
        <v>74650</v>
      </c>
      <c r="G979" s="21">
        <v>71752</v>
      </c>
      <c r="H979" s="14" t="s">
        <v>1046</v>
      </c>
      <c r="I979" s="40">
        <v>171</v>
      </c>
      <c r="J979" s="42">
        <v>393</v>
      </c>
      <c r="K979" s="1" t="s">
        <v>1047</v>
      </c>
      <c r="L979" s="2" t="s">
        <v>398</v>
      </c>
      <c r="N979" s="2" t="s">
        <v>829</v>
      </c>
      <c r="O979" s="4" t="s">
        <v>399</v>
      </c>
      <c r="P979" s="2" t="s">
        <v>1184</v>
      </c>
      <c r="Q979" s="24" t="s">
        <v>400</v>
      </c>
      <c r="R979" s="24" t="s">
        <v>1870</v>
      </c>
      <c r="S979" s="25" t="s">
        <v>1471</v>
      </c>
      <c r="T979" s="8" t="s">
        <v>1897</v>
      </c>
      <c r="U979" s="3">
        <v>37.66917</v>
      </c>
      <c r="V979" s="3">
        <v>-115.82833</v>
      </c>
      <c r="Y979" s="12">
        <f>28.3</f>
        <v>28.3</v>
      </c>
      <c r="Z979" s="14" t="s">
        <v>1390</v>
      </c>
      <c r="AA979" s="14" t="s">
        <v>1106</v>
      </c>
      <c r="AB979" s="8" t="s">
        <v>1568</v>
      </c>
      <c r="AC979" s="14">
        <v>87</v>
      </c>
    </row>
    <row r="980" spans="2:29" ht="12">
      <c r="B980" t="s">
        <v>1044</v>
      </c>
      <c r="F980" s="21" t="s">
        <v>1046</v>
      </c>
      <c r="G980" s="21">
        <v>71754</v>
      </c>
      <c r="H980" s="14" t="s">
        <v>1046</v>
      </c>
      <c r="I980" s="40">
        <v>171</v>
      </c>
      <c r="J980" s="42">
        <v>394</v>
      </c>
      <c r="K980" s="1" t="s">
        <v>1047</v>
      </c>
      <c r="L980" s="2" t="s">
        <v>401</v>
      </c>
      <c r="N980" s="2" t="s">
        <v>829</v>
      </c>
      <c r="O980" s="4" t="s">
        <v>399</v>
      </c>
      <c r="P980" s="2" t="s">
        <v>1184</v>
      </c>
      <c r="Q980" s="24" t="s">
        <v>1478</v>
      </c>
      <c r="R980" s="24" t="s">
        <v>1870</v>
      </c>
      <c r="S980" s="25" t="s">
        <v>1119</v>
      </c>
      <c r="T980"/>
      <c r="U980" s="3">
        <v>37.61882</v>
      </c>
      <c r="V980" s="3">
        <v>-115.8217</v>
      </c>
      <c r="Y980" s="48">
        <v>-8888</v>
      </c>
      <c r="Z980" s="14" t="s">
        <v>402</v>
      </c>
      <c r="AA980" s="14" t="s">
        <v>1106</v>
      </c>
      <c r="AB980" s="8" t="s">
        <v>403</v>
      </c>
      <c r="AC980" s="14">
        <v>87</v>
      </c>
    </row>
    <row r="981" spans="2:29" ht="12.75">
      <c r="B981" t="s">
        <v>1044</v>
      </c>
      <c r="C981" s="4" t="s">
        <v>1045</v>
      </c>
      <c r="D981" s="4"/>
      <c r="F981" s="21" t="s">
        <v>1046</v>
      </c>
      <c r="G981" s="21">
        <v>71754</v>
      </c>
      <c r="H981" s="14" t="s">
        <v>1046</v>
      </c>
      <c r="I981" s="40">
        <v>171</v>
      </c>
      <c r="J981" s="42" t="s">
        <v>1046</v>
      </c>
      <c r="K981" s="1" t="s">
        <v>1047</v>
      </c>
      <c r="L981" s="6" t="s">
        <v>401</v>
      </c>
      <c r="N981" s="2" t="s">
        <v>829</v>
      </c>
      <c r="O981" s="28" t="s">
        <v>399</v>
      </c>
      <c r="P981" s="2" t="s">
        <v>1184</v>
      </c>
      <c r="Q981" s="26" t="s">
        <v>1484</v>
      </c>
      <c r="R981" s="26" t="s">
        <v>1870</v>
      </c>
      <c r="S981" s="27">
        <v>8</v>
      </c>
      <c r="T981" s="5"/>
      <c r="U981" s="7">
        <v>37.61882</v>
      </c>
      <c r="V981" s="7">
        <v>-115.8217</v>
      </c>
      <c r="W981" s="7"/>
      <c r="X981" s="7"/>
      <c r="Y981" s="48">
        <v>-8888</v>
      </c>
      <c r="Z981" s="30" t="s">
        <v>1390</v>
      </c>
      <c r="AA981" s="32" t="s">
        <v>1106</v>
      </c>
      <c r="AB981" s="35" t="s">
        <v>1071</v>
      </c>
      <c r="AC981" s="14">
        <v>87</v>
      </c>
    </row>
    <row r="982" spans="2:29" ht="12">
      <c r="B982" s="34" t="s">
        <v>1030</v>
      </c>
      <c r="F982" s="21" t="s">
        <v>407</v>
      </c>
      <c r="G982" s="21" t="s">
        <v>408</v>
      </c>
      <c r="H982" s="14">
        <v>624</v>
      </c>
      <c r="I982" s="40" t="s">
        <v>409</v>
      </c>
      <c r="J982" s="42">
        <v>223</v>
      </c>
      <c r="K982" s="1" t="s">
        <v>1034</v>
      </c>
      <c r="L982" s="2" t="s">
        <v>410</v>
      </c>
      <c r="N982" s="2" t="s">
        <v>411</v>
      </c>
      <c r="O982" s="4" t="s">
        <v>2092</v>
      </c>
      <c r="P982" s="2" t="s">
        <v>1815</v>
      </c>
      <c r="Q982" s="23" t="s">
        <v>1310</v>
      </c>
      <c r="R982" s="23" t="s">
        <v>1451</v>
      </c>
      <c r="S982" s="22">
        <v>21</v>
      </c>
      <c r="T982" s="8" t="s">
        <v>1109</v>
      </c>
      <c r="U982" s="3">
        <v>39.0576</v>
      </c>
      <c r="V982" s="3">
        <v>-119.7416</v>
      </c>
      <c r="Y982" s="12">
        <f>50</f>
        <v>50</v>
      </c>
      <c r="Z982" s="14" t="s">
        <v>1300</v>
      </c>
      <c r="AB982" s="8" t="s">
        <v>1235</v>
      </c>
      <c r="AC982" s="14">
        <v>82</v>
      </c>
    </row>
    <row r="983" spans="2:29" ht="12">
      <c r="B983" t="s">
        <v>1044</v>
      </c>
      <c r="F983" s="21" t="s">
        <v>420</v>
      </c>
      <c r="G983" s="21" t="s">
        <v>421</v>
      </c>
      <c r="H983" s="14" t="s">
        <v>1046</v>
      </c>
      <c r="I983" s="40">
        <v>227</v>
      </c>
      <c r="J983" s="42" t="s">
        <v>1046</v>
      </c>
      <c r="K983" s="1" t="s">
        <v>1057</v>
      </c>
      <c r="L983" s="2" t="s">
        <v>422</v>
      </c>
      <c r="N983" s="2" t="s">
        <v>413</v>
      </c>
      <c r="O983" s="4" t="s">
        <v>423</v>
      </c>
      <c r="P983" s="2" t="s">
        <v>1070</v>
      </c>
      <c r="Q983" s="23" t="s">
        <v>424</v>
      </c>
      <c r="R983" s="23" t="s">
        <v>1589</v>
      </c>
      <c r="S983" s="22">
        <v>20</v>
      </c>
      <c r="U983" s="3">
        <v>37.14397</v>
      </c>
      <c r="V983" s="3">
        <v>-116.8463</v>
      </c>
      <c r="Y983" s="11">
        <v>42.2</v>
      </c>
      <c r="Z983" s="14" t="s">
        <v>416</v>
      </c>
      <c r="AA983" s="14" t="s">
        <v>1054</v>
      </c>
      <c r="AB983" s="45" t="s">
        <v>1055</v>
      </c>
      <c r="AC983" s="14">
        <v>86</v>
      </c>
    </row>
    <row r="984" spans="2:29" ht="12">
      <c r="B984" t="s">
        <v>1281</v>
      </c>
      <c r="F984" s="21">
        <v>74529</v>
      </c>
      <c r="G984" s="21">
        <v>71305</v>
      </c>
      <c r="H984" s="14" t="s">
        <v>1046</v>
      </c>
      <c r="I984" s="40">
        <v>227</v>
      </c>
      <c r="J984" s="42">
        <v>390</v>
      </c>
      <c r="K984" s="1" t="s">
        <v>1087</v>
      </c>
      <c r="L984" s="2" t="s">
        <v>412</v>
      </c>
      <c r="N984" s="2" t="s">
        <v>413</v>
      </c>
      <c r="O984" s="4" t="s">
        <v>414</v>
      </c>
      <c r="P984" s="2" t="s">
        <v>1070</v>
      </c>
      <c r="Q984" s="24" t="s">
        <v>415</v>
      </c>
      <c r="R984" s="24" t="s">
        <v>1589</v>
      </c>
      <c r="S984" s="25" t="s">
        <v>1421</v>
      </c>
      <c r="T984" s="8" t="s">
        <v>1041</v>
      </c>
      <c r="U984" s="3">
        <v>37.11417</v>
      </c>
      <c r="V984" s="3">
        <v>-116.78917</v>
      </c>
      <c r="Y984" s="12">
        <f>22.2</f>
        <v>22.2</v>
      </c>
      <c r="Z984" s="14" t="s">
        <v>416</v>
      </c>
      <c r="AA984" s="14" t="s">
        <v>1054</v>
      </c>
      <c r="AB984" s="8" t="s">
        <v>417</v>
      </c>
      <c r="AC984" s="14">
        <v>86</v>
      </c>
    </row>
    <row r="985" spans="2:29" ht="12">
      <c r="B985" s="34" t="s">
        <v>1030</v>
      </c>
      <c r="F985" s="21">
        <v>74527</v>
      </c>
      <c r="G985" s="21" t="s">
        <v>1046</v>
      </c>
      <c r="H985" s="14">
        <v>799</v>
      </c>
      <c r="I985" s="40" t="s">
        <v>1249</v>
      </c>
      <c r="J985" s="42">
        <v>382</v>
      </c>
      <c r="K985" s="1" t="s">
        <v>1047</v>
      </c>
      <c r="L985" s="2" t="s">
        <v>1058</v>
      </c>
      <c r="N985" s="2" t="s">
        <v>413</v>
      </c>
      <c r="O985" s="4" t="s">
        <v>418</v>
      </c>
      <c r="P985" s="2" t="s">
        <v>1070</v>
      </c>
      <c r="Q985" s="23" t="s">
        <v>419</v>
      </c>
      <c r="R985" s="23" t="s">
        <v>1572</v>
      </c>
      <c r="S985" s="22">
        <v>28</v>
      </c>
      <c r="T985" s="8" t="s">
        <v>1170</v>
      </c>
      <c r="U985" s="3">
        <v>37.29762</v>
      </c>
      <c r="V985" s="3">
        <v>-117.0527</v>
      </c>
      <c r="Y985" s="11">
        <v>22.2</v>
      </c>
      <c r="Z985" s="14" t="s">
        <v>1042</v>
      </c>
      <c r="AA985" s="14" t="s">
        <v>1054</v>
      </c>
      <c r="AB985" s="8" t="s">
        <v>417</v>
      </c>
      <c r="AC985" s="14">
        <v>68</v>
      </c>
    </row>
    <row r="986" spans="2:29" ht="12.75">
      <c r="B986" t="s">
        <v>1044</v>
      </c>
      <c r="C986" s="4" t="s">
        <v>1045</v>
      </c>
      <c r="D986" s="4"/>
      <c r="F986" s="21">
        <v>74579</v>
      </c>
      <c r="G986" s="21">
        <v>71237</v>
      </c>
      <c r="H986" s="14" t="s">
        <v>1046</v>
      </c>
      <c r="I986" s="40">
        <v>219</v>
      </c>
      <c r="J986" s="42" t="s">
        <v>1046</v>
      </c>
      <c r="K986" s="1" t="s">
        <v>1087</v>
      </c>
      <c r="L986" s="6" t="s">
        <v>425</v>
      </c>
      <c r="N986" s="2" t="s">
        <v>426</v>
      </c>
      <c r="O986" s="28" t="s">
        <v>383</v>
      </c>
      <c r="P986" s="2" t="s">
        <v>1070</v>
      </c>
      <c r="Q986" s="26" t="s">
        <v>384</v>
      </c>
      <c r="R986" s="26" t="s">
        <v>1589</v>
      </c>
      <c r="S986" s="27">
        <v>8</v>
      </c>
      <c r="T986" s="5"/>
      <c r="U986" s="7">
        <v>38.29922</v>
      </c>
      <c r="V986" s="7">
        <v>-116.8457</v>
      </c>
      <c r="W986" s="7"/>
      <c r="X986" s="7"/>
      <c r="Y986" s="13">
        <v>24.4</v>
      </c>
      <c r="Z986" s="28" t="s">
        <v>1922</v>
      </c>
      <c r="AA986" s="31" t="s">
        <v>1106</v>
      </c>
      <c r="AB986" s="45" t="s">
        <v>1055</v>
      </c>
      <c r="AC986" s="14">
        <v>71</v>
      </c>
    </row>
    <row r="987" spans="2:29" ht="12">
      <c r="B987" s="34" t="s">
        <v>1030</v>
      </c>
      <c r="F987" s="21" t="s">
        <v>1046</v>
      </c>
      <c r="G987" s="21" t="s">
        <v>1046</v>
      </c>
      <c r="H987" s="14">
        <v>794</v>
      </c>
      <c r="I987" s="40" t="s">
        <v>430</v>
      </c>
      <c r="J987" s="42" t="s">
        <v>1046</v>
      </c>
      <c r="K987" s="1" t="s">
        <v>1087</v>
      </c>
      <c r="L987" s="2" t="s">
        <v>1099</v>
      </c>
      <c r="N987" s="2" t="s">
        <v>428</v>
      </c>
      <c r="O987" s="4" t="s">
        <v>429</v>
      </c>
      <c r="P987" s="2" t="s">
        <v>1323</v>
      </c>
      <c r="Q987" s="23" t="s">
        <v>1400</v>
      </c>
      <c r="R987" s="23" t="s">
        <v>1829</v>
      </c>
      <c r="S987" s="22">
        <v>12</v>
      </c>
      <c r="U987" s="3">
        <v>39.79556</v>
      </c>
      <c r="V987" s="3">
        <v>-114.6798</v>
      </c>
      <c r="Y987" s="48">
        <v>-8888</v>
      </c>
      <c r="Z987" s="14" t="s">
        <v>431</v>
      </c>
      <c r="AB987" s="44" t="s">
        <v>1071</v>
      </c>
      <c r="AC987" s="14">
        <v>82</v>
      </c>
    </row>
    <row r="988" spans="2:29" ht="12">
      <c r="B988" s="34" t="s">
        <v>1030</v>
      </c>
      <c r="F988" s="21" t="s">
        <v>1046</v>
      </c>
      <c r="G988" s="21" t="s">
        <v>1046</v>
      </c>
      <c r="H988" s="14">
        <v>795</v>
      </c>
      <c r="I988" s="40" t="s">
        <v>430</v>
      </c>
      <c r="J988" s="42" t="s">
        <v>1046</v>
      </c>
      <c r="K988" s="1" t="s">
        <v>1087</v>
      </c>
      <c r="L988" s="2" t="s">
        <v>1099</v>
      </c>
      <c r="N988" s="2" t="s">
        <v>428</v>
      </c>
      <c r="O988" s="4" t="s">
        <v>429</v>
      </c>
      <c r="P988" s="2" t="s">
        <v>1323</v>
      </c>
      <c r="Q988" s="23" t="s">
        <v>1400</v>
      </c>
      <c r="R988" s="23" t="s">
        <v>1829</v>
      </c>
      <c r="S988" s="22">
        <v>12</v>
      </c>
      <c r="U988" s="3">
        <v>39.79582</v>
      </c>
      <c r="V988" s="3">
        <v>-114.6812</v>
      </c>
      <c r="Y988" s="48">
        <v>-8888</v>
      </c>
      <c r="Z988" s="14" t="s">
        <v>431</v>
      </c>
      <c r="AB988" s="44" t="s">
        <v>1071</v>
      </c>
      <c r="AC988" s="14">
        <v>82</v>
      </c>
    </row>
    <row r="989" spans="2:29" ht="12">
      <c r="B989" s="34" t="s">
        <v>1030</v>
      </c>
      <c r="F989" s="21" t="s">
        <v>1046</v>
      </c>
      <c r="G989" s="21" t="s">
        <v>1046</v>
      </c>
      <c r="H989" s="14">
        <v>796</v>
      </c>
      <c r="I989" s="40" t="s">
        <v>430</v>
      </c>
      <c r="J989" s="42" t="s">
        <v>1046</v>
      </c>
      <c r="K989" s="1" t="s">
        <v>1087</v>
      </c>
      <c r="L989" s="2" t="s">
        <v>1099</v>
      </c>
      <c r="N989" s="2" t="s">
        <v>428</v>
      </c>
      <c r="O989" s="4" t="s">
        <v>429</v>
      </c>
      <c r="P989" s="2" t="s">
        <v>1323</v>
      </c>
      <c r="Q989" s="23" t="s">
        <v>1400</v>
      </c>
      <c r="R989" s="23" t="s">
        <v>1829</v>
      </c>
      <c r="S989" s="22">
        <v>12</v>
      </c>
      <c r="U989" s="3">
        <v>39.79585</v>
      </c>
      <c r="V989" s="3">
        <v>-114.6822</v>
      </c>
      <c r="Y989" s="48">
        <v>-8888</v>
      </c>
      <c r="Z989" s="14" t="s">
        <v>431</v>
      </c>
      <c r="AB989" s="44" t="s">
        <v>1071</v>
      </c>
      <c r="AC989" s="14">
        <v>82</v>
      </c>
    </row>
    <row r="990" spans="2:29" ht="12">
      <c r="B990" s="34" t="s">
        <v>1030</v>
      </c>
      <c r="F990" s="21" t="s">
        <v>1046</v>
      </c>
      <c r="G990" s="21" t="s">
        <v>1046</v>
      </c>
      <c r="H990" s="14">
        <v>797</v>
      </c>
      <c r="I990" s="40" t="s">
        <v>430</v>
      </c>
      <c r="J990" s="42" t="s">
        <v>1046</v>
      </c>
      <c r="K990" s="1" t="s">
        <v>1087</v>
      </c>
      <c r="L990" s="2" t="s">
        <v>1099</v>
      </c>
      <c r="N990" s="2" t="s">
        <v>428</v>
      </c>
      <c r="O990" s="4" t="s">
        <v>429</v>
      </c>
      <c r="P990" s="2" t="s">
        <v>1323</v>
      </c>
      <c r="Q990" s="23" t="s">
        <v>1400</v>
      </c>
      <c r="R990" s="23" t="s">
        <v>1829</v>
      </c>
      <c r="S990" s="22">
        <v>12</v>
      </c>
      <c r="U990" s="3">
        <v>39.79619</v>
      </c>
      <c r="V990" s="3">
        <v>-114.6819</v>
      </c>
      <c r="Y990" s="48">
        <v>-8888</v>
      </c>
      <c r="Z990" s="14" t="s">
        <v>431</v>
      </c>
      <c r="AB990" s="44" t="s">
        <v>1071</v>
      </c>
      <c r="AC990" s="14">
        <v>82</v>
      </c>
    </row>
    <row r="991" spans="2:29" ht="12">
      <c r="B991" s="34" t="s">
        <v>1030</v>
      </c>
      <c r="F991" s="21" t="s">
        <v>1046</v>
      </c>
      <c r="G991" s="21" t="s">
        <v>1046</v>
      </c>
      <c r="H991" s="14">
        <v>798</v>
      </c>
      <c r="I991" s="40" t="s">
        <v>430</v>
      </c>
      <c r="J991" s="42" t="s">
        <v>1046</v>
      </c>
      <c r="K991" s="1" t="s">
        <v>1087</v>
      </c>
      <c r="L991" s="2" t="s">
        <v>1099</v>
      </c>
      <c r="N991" s="2" t="s">
        <v>428</v>
      </c>
      <c r="O991" s="4" t="s">
        <v>429</v>
      </c>
      <c r="P991" s="2" t="s">
        <v>1323</v>
      </c>
      <c r="Q991" s="23" t="s">
        <v>1400</v>
      </c>
      <c r="R991" s="23" t="s">
        <v>1829</v>
      </c>
      <c r="S991" s="22">
        <v>12</v>
      </c>
      <c r="U991" s="3">
        <v>39.79499</v>
      </c>
      <c r="V991" s="3">
        <v>-114.6803</v>
      </c>
      <c r="Y991" s="48">
        <v>-8888</v>
      </c>
      <c r="Z991" s="14" t="s">
        <v>431</v>
      </c>
      <c r="AB991" s="44" t="s">
        <v>1071</v>
      </c>
      <c r="AC991" s="14">
        <v>82</v>
      </c>
    </row>
    <row r="992" spans="2:29" ht="12">
      <c r="B992" s="34" t="s">
        <v>1030</v>
      </c>
      <c r="F992" s="21" t="s">
        <v>1046</v>
      </c>
      <c r="G992" s="21" t="s">
        <v>1046</v>
      </c>
      <c r="H992" s="14">
        <v>793</v>
      </c>
      <c r="I992" s="40" t="s">
        <v>430</v>
      </c>
      <c r="J992" s="42" t="s">
        <v>1046</v>
      </c>
      <c r="K992" s="1" t="s">
        <v>1087</v>
      </c>
      <c r="L992" s="2" t="s">
        <v>1099</v>
      </c>
      <c r="N992" s="2" t="s">
        <v>428</v>
      </c>
      <c r="O992" s="4" t="s">
        <v>429</v>
      </c>
      <c r="P992" s="2" t="s">
        <v>1323</v>
      </c>
      <c r="Q992" s="23" t="s">
        <v>1400</v>
      </c>
      <c r="R992" s="23" t="s">
        <v>1332</v>
      </c>
      <c r="S992" s="22">
        <v>7</v>
      </c>
      <c r="U992" s="3">
        <v>39.79644</v>
      </c>
      <c r="V992" s="3">
        <v>-114.6766</v>
      </c>
      <c r="Y992" s="48">
        <v>-8888</v>
      </c>
      <c r="Z992" s="14" t="s">
        <v>431</v>
      </c>
      <c r="AB992" s="44" t="s">
        <v>1071</v>
      </c>
      <c r="AC992" s="14">
        <v>82</v>
      </c>
    </row>
    <row r="993" spans="2:28" ht="12">
      <c r="B993" t="s">
        <v>1281</v>
      </c>
      <c r="F993" s="21" t="s">
        <v>1046</v>
      </c>
      <c r="G993" s="21" t="s">
        <v>1046</v>
      </c>
      <c r="H993" s="14" t="s">
        <v>1046</v>
      </c>
      <c r="I993" s="40">
        <v>288</v>
      </c>
      <c r="J993" s="42">
        <v>291</v>
      </c>
      <c r="K993" s="1" t="s">
        <v>1087</v>
      </c>
      <c r="L993" s="2" t="s">
        <v>427</v>
      </c>
      <c r="N993" s="2" t="s">
        <v>428</v>
      </c>
      <c r="O993" s="4" t="s">
        <v>429</v>
      </c>
      <c r="P993" s="2" t="s">
        <v>1323</v>
      </c>
      <c r="Q993" s="24" t="s">
        <v>1400</v>
      </c>
      <c r="R993" s="24" t="s">
        <v>1829</v>
      </c>
      <c r="S993" s="25" t="s">
        <v>1408</v>
      </c>
      <c r="T993"/>
      <c r="U993" s="3">
        <v>39.79333</v>
      </c>
      <c r="V993" s="3">
        <v>-114.68833</v>
      </c>
      <c r="Y993" s="12">
        <f>24.6</f>
        <v>24.6</v>
      </c>
      <c r="AB993" s="8" t="s">
        <v>1235</v>
      </c>
    </row>
    <row r="994" spans="2:29" ht="12">
      <c r="B994" t="s">
        <v>1281</v>
      </c>
      <c r="F994" s="21">
        <v>74674</v>
      </c>
      <c r="G994" s="21">
        <v>71240</v>
      </c>
      <c r="H994" s="14" t="s">
        <v>1046</v>
      </c>
      <c r="I994" s="40">
        <v>288</v>
      </c>
      <c r="J994" s="42">
        <v>292</v>
      </c>
      <c r="K994" s="1" t="s">
        <v>1087</v>
      </c>
      <c r="L994" s="2" t="s">
        <v>432</v>
      </c>
      <c r="N994" s="2" t="s">
        <v>428</v>
      </c>
      <c r="O994" s="4" t="s">
        <v>429</v>
      </c>
      <c r="P994" s="2" t="s">
        <v>1323</v>
      </c>
      <c r="Q994" s="24" t="s">
        <v>1400</v>
      </c>
      <c r="R994" s="24" t="s">
        <v>1332</v>
      </c>
      <c r="S994" s="25" t="s">
        <v>1119</v>
      </c>
      <c r="T994" s="8" t="s">
        <v>2237</v>
      </c>
      <c r="U994" s="3">
        <v>39.8</v>
      </c>
      <c r="V994" s="3">
        <v>-114.655</v>
      </c>
      <c r="Y994" s="12">
        <f>25</f>
        <v>25</v>
      </c>
      <c r="Z994" s="18" t="s">
        <v>1390</v>
      </c>
      <c r="AA994" s="14" t="s">
        <v>1054</v>
      </c>
      <c r="AB994" s="8" t="s">
        <v>433</v>
      </c>
      <c r="AC994" s="14">
        <v>82</v>
      </c>
    </row>
    <row r="995" spans="2:29" ht="12">
      <c r="B995" t="s">
        <v>1044</v>
      </c>
      <c r="F995" s="21" t="s">
        <v>1046</v>
      </c>
      <c r="G995" s="21" t="s">
        <v>434</v>
      </c>
      <c r="H995" s="14" t="s">
        <v>1046</v>
      </c>
      <c r="I995" s="40">
        <v>164</v>
      </c>
      <c r="J995" s="42" t="s">
        <v>1046</v>
      </c>
      <c r="K995" s="1" t="s">
        <v>1034</v>
      </c>
      <c r="L995" s="2" t="s">
        <v>435</v>
      </c>
      <c r="M995" s="2" t="s">
        <v>436</v>
      </c>
      <c r="N995" s="2" t="s">
        <v>437</v>
      </c>
      <c r="O995" s="4" t="s">
        <v>438</v>
      </c>
      <c r="P995" s="2" t="s">
        <v>1244</v>
      </c>
      <c r="Q995" s="23" t="s">
        <v>1385</v>
      </c>
      <c r="R995" s="23" t="s">
        <v>1572</v>
      </c>
      <c r="S995" s="22">
        <v>14</v>
      </c>
      <c r="U995" s="3">
        <v>39.24405</v>
      </c>
      <c r="V995" s="3">
        <v>-116.8825</v>
      </c>
      <c r="Y995" s="48">
        <v>-9999</v>
      </c>
      <c r="Z995" s="18" t="s">
        <v>439</v>
      </c>
      <c r="AA995" s="14" t="s">
        <v>1106</v>
      </c>
      <c r="AB995" s="44" t="s">
        <v>1071</v>
      </c>
      <c r="AC995" s="14">
        <v>89</v>
      </c>
    </row>
    <row r="996" spans="2:29" ht="12">
      <c r="B996" t="s">
        <v>1044</v>
      </c>
      <c r="F996" s="21" t="s">
        <v>1046</v>
      </c>
      <c r="G996" s="21" t="s">
        <v>434</v>
      </c>
      <c r="H996" s="14" t="s">
        <v>1046</v>
      </c>
      <c r="I996" s="40">
        <v>164</v>
      </c>
      <c r="J996" s="42" t="s">
        <v>1046</v>
      </c>
      <c r="K996" s="1" t="s">
        <v>1034</v>
      </c>
      <c r="L996" s="2" t="s">
        <v>1222</v>
      </c>
      <c r="M996"/>
      <c r="N996" s="2" t="s">
        <v>437</v>
      </c>
      <c r="O996" s="4" t="s">
        <v>438</v>
      </c>
      <c r="P996" s="2" t="s">
        <v>1244</v>
      </c>
      <c r="Q996" s="23" t="s">
        <v>1385</v>
      </c>
      <c r="R996" s="23" t="s">
        <v>1572</v>
      </c>
      <c r="S996" s="22">
        <v>14</v>
      </c>
      <c r="U996" s="3">
        <v>39.24406</v>
      </c>
      <c r="V996" s="3">
        <v>-116.8824</v>
      </c>
      <c r="Y996" s="48">
        <v>-9999</v>
      </c>
      <c r="Z996" s="18" t="s">
        <v>439</v>
      </c>
      <c r="AA996" s="14" t="s">
        <v>1106</v>
      </c>
      <c r="AB996" s="44" t="s">
        <v>1071</v>
      </c>
      <c r="AC996" s="14">
        <v>89</v>
      </c>
    </row>
    <row r="997" spans="2:29" ht="12">
      <c r="B997" t="s">
        <v>1044</v>
      </c>
      <c r="F997" s="21" t="s">
        <v>1046</v>
      </c>
      <c r="G997" s="21" t="s">
        <v>434</v>
      </c>
      <c r="H997" s="14" t="s">
        <v>1046</v>
      </c>
      <c r="I997" s="40">
        <v>164</v>
      </c>
      <c r="J997" s="42" t="s">
        <v>1046</v>
      </c>
      <c r="K997" s="1" t="s">
        <v>1034</v>
      </c>
      <c r="L997" s="2" t="s">
        <v>1222</v>
      </c>
      <c r="M997"/>
      <c r="N997" s="2" t="s">
        <v>437</v>
      </c>
      <c r="O997" s="4" t="s">
        <v>438</v>
      </c>
      <c r="P997" s="2" t="s">
        <v>1244</v>
      </c>
      <c r="Q997" s="23" t="s">
        <v>1385</v>
      </c>
      <c r="R997" s="23" t="s">
        <v>1572</v>
      </c>
      <c r="S997" s="22">
        <v>14</v>
      </c>
      <c r="U997" s="3">
        <v>39.24408</v>
      </c>
      <c r="V997" s="3">
        <v>-116.8825</v>
      </c>
      <c r="Y997" s="48">
        <v>-9999</v>
      </c>
      <c r="Z997" s="18" t="s">
        <v>439</v>
      </c>
      <c r="AA997" s="14" t="s">
        <v>1106</v>
      </c>
      <c r="AB997" s="44" t="s">
        <v>1071</v>
      </c>
      <c r="AC997" s="14">
        <v>89</v>
      </c>
    </row>
    <row r="998" spans="2:29" ht="12">
      <c r="B998" s="34" t="s">
        <v>1030</v>
      </c>
      <c r="F998" s="21">
        <v>74084</v>
      </c>
      <c r="G998" s="21" t="s">
        <v>1046</v>
      </c>
      <c r="H998" s="14">
        <v>176</v>
      </c>
      <c r="I998" s="40" t="s">
        <v>440</v>
      </c>
      <c r="J998" s="42">
        <v>288</v>
      </c>
      <c r="K998" s="1" t="s">
        <v>1057</v>
      </c>
      <c r="L998" s="2" t="s">
        <v>441</v>
      </c>
      <c r="N998" s="2" t="s">
        <v>442</v>
      </c>
      <c r="O998" s="4" t="s">
        <v>443</v>
      </c>
      <c r="P998" s="2" t="s">
        <v>1323</v>
      </c>
      <c r="Q998" s="23" t="s">
        <v>1760</v>
      </c>
      <c r="R998" s="23" t="s">
        <v>1829</v>
      </c>
      <c r="S998" s="22">
        <v>19</v>
      </c>
      <c r="T998" s="8" t="s">
        <v>1234</v>
      </c>
      <c r="U998" s="3">
        <v>39.94104</v>
      </c>
      <c r="V998" s="3">
        <v>-114.7718</v>
      </c>
      <c r="Y998" s="11">
        <v>151.1</v>
      </c>
      <c r="Z998" s="4" t="s">
        <v>1042</v>
      </c>
      <c r="AA998" s="14" t="s">
        <v>1106</v>
      </c>
      <c r="AB998" s="8" t="s">
        <v>1071</v>
      </c>
      <c r="AC998" s="14">
        <v>82</v>
      </c>
    </row>
    <row r="999" spans="2:29" ht="12">
      <c r="B999" s="34" t="s">
        <v>1030</v>
      </c>
      <c r="F999" s="39" t="s">
        <v>444</v>
      </c>
      <c r="G999" s="21" t="s">
        <v>445</v>
      </c>
      <c r="H999" s="14">
        <v>23</v>
      </c>
      <c r="I999" s="40" t="s">
        <v>446</v>
      </c>
      <c r="J999" s="42">
        <v>268</v>
      </c>
      <c r="K999" s="1" t="s">
        <v>1087</v>
      </c>
      <c r="L999" s="2" t="s">
        <v>447</v>
      </c>
      <c r="N999" s="2" t="s">
        <v>448</v>
      </c>
      <c r="O999" s="4" t="s">
        <v>449</v>
      </c>
      <c r="P999" s="2" t="s">
        <v>1217</v>
      </c>
      <c r="Q999" s="23" t="s">
        <v>1760</v>
      </c>
      <c r="R999" s="23" t="s">
        <v>1118</v>
      </c>
      <c r="S999" s="22">
        <v>23</v>
      </c>
      <c r="T999" s="8" t="s">
        <v>1155</v>
      </c>
      <c r="U999" s="3">
        <v>39.94093</v>
      </c>
      <c r="V999" s="3">
        <v>-116.0743</v>
      </c>
      <c r="Y999" s="12">
        <f>32.2</f>
        <v>32.2</v>
      </c>
      <c r="Z999" s="14" t="s">
        <v>1042</v>
      </c>
      <c r="AB999" s="8" t="s">
        <v>450</v>
      </c>
      <c r="AC999" s="14">
        <v>86</v>
      </c>
    </row>
    <row r="1000" spans="2:29" ht="12">
      <c r="B1000" t="s">
        <v>1281</v>
      </c>
      <c r="F1000" s="21">
        <v>74281</v>
      </c>
      <c r="G1000" s="21">
        <v>71244</v>
      </c>
      <c r="H1000" s="14" t="s">
        <v>1046</v>
      </c>
      <c r="I1000" s="40">
        <v>91</v>
      </c>
      <c r="J1000" s="42">
        <v>379</v>
      </c>
      <c r="K1000" s="47" t="s">
        <v>1034</v>
      </c>
      <c r="L1000" s="4" t="s">
        <v>451</v>
      </c>
      <c r="M1000" s="4"/>
      <c r="N1000" s="2" t="s">
        <v>452</v>
      </c>
      <c r="O1000" s="4" t="s">
        <v>453</v>
      </c>
      <c r="P1000" s="2" t="s">
        <v>1038</v>
      </c>
      <c r="Q1000" s="24" t="s">
        <v>454</v>
      </c>
      <c r="R1000" s="24" t="s">
        <v>1669</v>
      </c>
      <c r="S1000" s="25" t="s">
        <v>2022</v>
      </c>
      <c r="T1000" s="8" t="s">
        <v>1897</v>
      </c>
      <c r="U1000" s="3">
        <v>37.76</v>
      </c>
      <c r="V1000" s="3">
        <v>-117.63667</v>
      </c>
      <c r="Y1000" s="12">
        <v>47.8</v>
      </c>
      <c r="Z1000" s="18" t="s">
        <v>1390</v>
      </c>
      <c r="AA1000" s="14" t="s">
        <v>1106</v>
      </c>
      <c r="AB1000" s="8" t="s">
        <v>1313</v>
      </c>
      <c r="AC1000" s="14">
        <v>87</v>
      </c>
    </row>
    <row r="1001" spans="2:29" ht="12">
      <c r="B1001" s="34" t="s">
        <v>1030</v>
      </c>
      <c r="F1001" s="21">
        <v>74159</v>
      </c>
      <c r="G1001" s="21" t="s">
        <v>1046</v>
      </c>
      <c r="H1001" s="14">
        <v>25</v>
      </c>
      <c r="I1001" s="40" t="s">
        <v>455</v>
      </c>
      <c r="J1001" s="42" t="s">
        <v>1046</v>
      </c>
      <c r="K1001" s="1" t="s">
        <v>1087</v>
      </c>
      <c r="L1001" s="2" t="s">
        <v>456</v>
      </c>
      <c r="N1001" s="2" t="s">
        <v>457</v>
      </c>
      <c r="O1001" s="4" t="s">
        <v>449</v>
      </c>
      <c r="P1001" s="2" t="s">
        <v>1217</v>
      </c>
      <c r="Q1001" s="23" t="s">
        <v>1760</v>
      </c>
      <c r="R1001" s="23" t="s">
        <v>1596</v>
      </c>
      <c r="S1001" s="22">
        <v>6</v>
      </c>
      <c r="U1001" s="3">
        <v>39.99296</v>
      </c>
      <c r="V1001" s="3">
        <v>-116.0402</v>
      </c>
      <c r="Y1001" s="11">
        <v>35</v>
      </c>
      <c r="Z1001" s="14" t="s">
        <v>1042</v>
      </c>
      <c r="AA1001" s="14" t="s">
        <v>1054</v>
      </c>
      <c r="AB1001" s="45" t="s">
        <v>1055</v>
      </c>
      <c r="AC1001" s="14">
        <v>86</v>
      </c>
    </row>
    <row r="1002" spans="2:29" ht="12">
      <c r="B1002" s="34" t="s">
        <v>1030</v>
      </c>
      <c r="F1002" s="21" t="s">
        <v>458</v>
      </c>
      <c r="G1002" s="21" t="s">
        <v>459</v>
      </c>
      <c r="H1002" s="14">
        <v>24</v>
      </c>
      <c r="I1002" s="40" t="s">
        <v>455</v>
      </c>
      <c r="J1002" s="42">
        <v>269.1</v>
      </c>
      <c r="K1002" s="1" t="s">
        <v>1047</v>
      </c>
      <c r="L1002" s="2" t="s">
        <v>456</v>
      </c>
      <c r="N1002" s="2" t="s">
        <v>457</v>
      </c>
      <c r="O1002" s="4" t="s">
        <v>449</v>
      </c>
      <c r="P1002" s="2" t="s">
        <v>1217</v>
      </c>
      <c r="Q1002" s="23" t="s">
        <v>1760</v>
      </c>
      <c r="R1002" s="23" t="s">
        <v>1596</v>
      </c>
      <c r="S1002" s="22">
        <v>6</v>
      </c>
      <c r="T1002" s="8" t="s">
        <v>1141</v>
      </c>
      <c r="U1002" s="3">
        <v>39.9888</v>
      </c>
      <c r="V1002" s="3">
        <v>-116.0435</v>
      </c>
      <c r="Y1002" s="12">
        <f>35</f>
        <v>35</v>
      </c>
      <c r="Z1002" s="14" t="s">
        <v>1042</v>
      </c>
      <c r="AB1002" s="8" t="s">
        <v>460</v>
      </c>
      <c r="AC1002" s="14">
        <v>86</v>
      </c>
    </row>
    <row r="1003" spans="2:29" ht="12">
      <c r="B1003" s="34" t="s">
        <v>1030</v>
      </c>
      <c r="F1003" s="21" t="s">
        <v>1046</v>
      </c>
      <c r="G1003" s="21" t="s">
        <v>1046</v>
      </c>
      <c r="H1003" s="14">
        <v>372</v>
      </c>
      <c r="I1003" s="40" t="s">
        <v>461</v>
      </c>
      <c r="J1003" s="43" t="s">
        <v>1046</v>
      </c>
      <c r="K1003" s="1" t="s">
        <v>1034</v>
      </c>
      <c r="L1003" s="2" t="s">
        <v>1250</v>
      </c>
      <c r="N1003" s="2" t="s">
        <v>462</v>
      </c>
      <c r="O1003" s="4" t="s">
        <v>463</v>
      </c>
      <c r="P1003" s="2" t="s">
        <v>1732</v>
      </c>
      <c r="Q1003" s="23" t="s">
        <v>1432</v>
      </c>
      <c r="R1003" s="23" t="s">
        <v>2080</v>
      </c>
      <c r="S1003" s="22">
        <v>2</v>
      </c>
      <c r="U1003" s="3">
        <v>40.2527</v>
      </c>
      <c r="V1003" s="3">
        <v>-115.4064</v>
      </c>
      <c r="Y1003" s="48">
        <v>-9999</v>
      </c>
      <c r="Z1003" s="14" t="s">
        <v>464</v>
      </c>
      <c r="AB1003" s="44" t="s">
        <v>1071</v>
      </c>
      <c r="AC1003" s="14">
        <v>80</v>
      </c>
    </row>
    <row r="1004" spans="2:29" ht="12">
      <c r="B1004" s="34" t="s">
        <v>1030</v>
      </c>
      <c r="F1004" s="21" t="s">
        <v>1046</v>
      </c>
      <c r="G1004" s="21" t="s">
        <v>1046</v>
      </c>
      <c r="H1004" s="14">
        <v>373</v>
      </c>
      <c r="I1004" s="40" t="s">
        <v>461</v>
      </c>
      <c r="J1004" s="43" t="s">
        <v>1046</v>
      </c>
      <c r="K1004" s="1" t="s">
        <v>1034</v>
      </c>
      <c r="L1004" s="2" t="s">
        <v>1250</v>
      </c>
      <c r="N1004" s="2" t="s">
        <v>462</v>
      </c>
      <c r="O1004" s="4" t="s">
        <v>463</v>
      </c>
      <c r="P1004" s="2" t="s">
        <v>1732</v>
      </c>
      <c r="Q1004" s="23" t="s">
        <v>1432</v>
      </c>
      <c r="R1004" s="23" t="s">
        <v>2080</v>
      </c>
      <c r="S1004" s="22">
        <v>2</v>
      </c>
      <c r="U1004" s="3">
        <v>40.25248</v>
      </c>
      <c r="V1004" s="3">
        <v>-115.4064</v>
      </c>
      <c r="Y1004" s="48">
        <v>-9999</v>
      </c>
      <c r="Z1004" s="14" t="s">
        <v>464</v>
      </c>
      <c r="AB1004" s="44" t="s">
        <v>1071</v>
      </c>
      <c r="AC1004" s="14">
        <v>80</v>
      </c>
    </row>
    <row r="1005" spans="2:29" ht="12">
      <c r="B1005" s="34" t="s">
        <v>1030</v>
      </c>
      <c r="F1005" s="21" t="s">
        <v>1046</v>
      </c>
      <c r="G1005" s="21" t="s">
        <v>1046</v>
      </c>
      <c r="H1005" s="14">
        <v>374</v>
      </c>
      <c r="I1005" s="40" t="s">
        <v>461</v>
      </c>
      <c r="J1005" s="43" t="s">
        <v>1046</v>
      </c>
      <c r="K1005" s="1" t="s">
        <v>1034</v>
      </c>
      <c r="L1005" s="2" t="s">
        <v>1250</v>
      </c>
      <c r="N1005" s="2" t="s">
        <v>462</v>
      </c>
      <c r="O1005" s="4" t="s">
        <v>463</v>
      </c>
      <c r="P1005" s="2" t="s">
        <v>1732</v>
      </c>
      <c r="Q1005" s="23" t="s">
        <v>1432</v>
      </c>
      <c r="R1005" s="23" t="s">
        <v>2080</v>
      </c>
      <c r="S1005" s="22">
        <v>2</v>
      </c>
      <c r="U1005" s="3">
        <v>40.25223</v>
      </c>
      <c r="V1005" s="3">
        <v>-115.4061</v>
      </c>
      <c r="Y1005" s="48">
        <v>-9999</v>
      </c>
      <c r="Z1005" s="14" t="s">
        <v>464</v>
      </c>
      <c r="AB1005" s="44" t="s">
        <v>1071</v>
      </c>
      <c r="AC1005" s="14">
        <v>80</v>
      </c>
    </row>
    <row r="1006" spans="2:29" ht="12">
      <c r="B1006" s="34" t="s">
        <v>1030</v>
      </c>
      <c r="F1006" s="21" t="s">
        <v>1046</v>
      </c>
      <c r="G1006" s="21" t="s">
        <v>1046</v>
      </c>
      <c r="H1006" s="14">
        <v>375</v>
      </c>
      <c r="I1006" s="40" t="s">
        <v>461</v>
      </c>
      <c r="J1006" s="43" t="s">
        <v>1046</v>
      </c>
      <c r="K1006" s="1" t="s">
        <v>1034</v>
      </c>
      <c r="L1006" s="2" t="s">
        <v>1250</v>
      </c>
      <c r="N1006" s="2" t="s">
        <v>462</v>
      </c>
      <c r="O1006" s="4" t="s">
        <v>463</v>
      </c>
      <c r="P1006" s="2" t="s">
        <v>1732</v>
      </c>
      <c r="Q1006" s="23" t="s">
        <v>1432</v>
      </c>
      <c r="R1006" s="23" t="s">
        <v>2080</v>
      </c>
      <c r="S1006" s="22">
        <v>2</v>
      </c>
      <c r="U1006" s="3">
        <v>40.25199</v>
      </c>
      <c r="V1006" s="3">
        <v>-115.4062</v>
      </c>
      <c r="Y1006" s="48">
        <v>-9999</v>
      </c>
      <c r="Z1006" s="14" t="s">
        <v>464</v>
      </c>
      <c r="AB1006" s="44" t="s">
        <v>1071</v>
      </c>
      <c r="AC1006" s="14">
        <v>80</v>
      </c>
    </row>
    <row r="1007" spans="2:29" ht="12">
      <c r="B1007" s="34" t="s">
        <v>1030</v>
      </c>
      <c r="F1007" s="21" t="s">
        <v>1046</v>
      </c>
      <c r="G1007" s="21" t="s">
        <v>1046</v>
      </c>
      <c r="H1007" s="14">
        <v>376</v>
      </c>
      <c r="I1007" s="40" t="s">
        <v>461</v>
      </c>
      <c r="J1007" s="43" t="s">
        <v>1046</v>
      </c>
      <c r="K1007" s="1" t="s">
        <v>1034</v>
      </c>
      <c r="L1007" s="2" t="s">
        <v>1250</v>
      </c>
      <c r="N1007" s="2" t="s">
        <v>462</v>
      </c>
      <c r="O1007" s="4" t="s">
        <v>463</v>
      </c>
      <c r="P1007" s="2" t="s">
        <v>1732</v>
      </c>
      <c r="Q1007" s="23" t="s">
        <v>1432</v>
      </c>
      <c r="R1007" s="23" t="s">
        <v>2080</v>
      </c>
      <c r="S1007" s="22">
        <v>2</v>
      </c>
      <c r="U1007" s="3">
        <v>40.25177</v>
      </c>
      <c r="V1007" s="3">
        <v>-115.4061</v>
      </c>
      <c r="Y1007" s="48">
        <v>-9999</v>
      </c>
      <c r="Z1007" s="14" t="s">
        <v>464</v>
      </c>
      <c r="AB1007" s="44" t="s">
        <v>1071</v>
      </c>
      <c r="AC1007" s="14">
        <v>80</v>
      </c>
    </row>
    <row r="1008" spans="2:29" ht="12">
      <c r="B1008" s="34" t="s">
        <v>1030</v>
      </c>
      <c r="F1008" s="21" t="s">
        <v>1046</v>
      </c>
      <c r="G1008" s="21" t="s">
        <v>1046</v>
      </c>
      <c r="H1008" s="14">
        <v>377</v>
      </c>
      <c r="I1008" s="40" t="s">
        <v>461</v>
      </c>
      <c r="J1008" s="43" t="s">
        <v>1046</v>
      </c>
      <c r="K1008" s="1" t="s">
        <v>1034</v>
      </c>
      <c r="L1008" s="2" t="s">
        <v>1250</v>
      </c>
      <c r="N1008" s="2" t="s">
        <v>462</v>
      </c>
      <c r="O1008" s="4" t="s">
        <v>463</v>
      </c>
      <c r="P1008" s="2" t="s">
        <v>1732</v>
      </c>
      <c r="Q1008" s="23" t="s">
        <v>1432</v>
      </c>
      <c r="R1008" s="23" t="s">
        <v>2080</v>
      </c>
      <c r="S1008" s="22">
        <v>2</v>
      </c>
      <c r="U1008" s="3">
        <v>40.25158</v>
      </c>
      <c r="V1008" s="3">
        <v>-115.4061</v>
      </c>
      <c r="Y1008" s="48">
        <v>-9999</v>
      </c>
      <c r="Z1008" s="14" t="s">
        <v>464</v>
      </c>
      <c r="AB1008" s="44" t="s">
        <v>1071</v>
      </c>
      <c r="AC1008" s="14">
        <v>80</v>
      </c>
    </row>
    <row r="1009" spans="2:29" ht="12">
      <c r="B1009" s="34" t="s">
        <v>1030</v>
      </c>
      <c r="F1009" s="21" t="s">
        <v>1046</v>
      </c>
      <c r="G1009" s="21" t="s">
        <v>1046</v>
      </c>
      <c r="H1009" s="14">
        <v>378</v>
      </c>
      <c r="I1009" s="40" t="s">
        <v>461</v>
      </c>
      <c r="J1009" s="43" t="s">
        <v>1046</v>
      </c>
      <c r="K1009" s="1" t="s">
        <v>1034</v>
      </c>
      <c r="L1009" s="2" t="s">
        <v>1250</v>
      </c>
      <c r="N1009" s="2" t="s">
        <v>462</v>
      </c>
      <c r="O1009" s="4" t="s">
        <v>463</v>
      </c>
      <c r="P1009" s="2" t="s">
        <v>1732</v>
      </c>
      <c r="Q1009" s="23" t="s">
        <v>1432</v>
      </c>
      <c r="R1009" s="23" t="s">
        <v>2080</v>
      </c>
      <c r="S1009" s="22">
        <v>2</v>
      </c>
      <c r="U1009" s="3">
        <v>40.25143</v>
      </c>
      <c r="V1009" s="3">
        <v>-115.406</v>
      </c>
      <c r="Y1009" s="48">
        <v>-9999</v>
      </c>
      <c r="Z1009" s="14" t="s">
        <v>464</v>
      </c>
      <c r="AB1009" s="44" t="s">
        <v>1071</v>
      </c>
      <c r="AC1009" s="14">
        <v>80</v>
      </c>
    </row>
    <row r="1010" spans="2:29" ht="12">
      <c r="B1010" s="34" t="s">
        <v>1030</v>
      </c>
      <c r="F1010" s="21" t="s">
        <v>1046</v>
      </c>
      <c r="G1010" s="21" t="s">
        <v>1046</v>
      </c>
      <c r="H1010" s="14">
        <v>379</v>
      </c>
      <c r="I1010" s="40" t="s">
        <v>461</v>
      </c>
      <c r="J1010" s="43" t="s">
        <v>1046</v>
      </c>
      <c r="K1010" s="1" t="s">
        <v>1034</v>
      </c>
      <c r="L1010" s="2" t="s">
        <v>1250</v>
      </c>
      <c r="N1010" s="2" t="s">
        <v>462</v>
      </c>
      <c r="O1010" s="4" t="s">
        <v>463</v>
      </c>
      <c r="P1010" s="2" t="s">
        <v>1732</v>
      </c>
      <c r="Q1010" s="23" t="s">
        <v>1432</v>
      </c>
      <c r="R1010" s="23" t="s">
        <v>2080</v>
      </c>
      <c r="S1010" s="22">
        <v>2</v>
      </c>
      <c r="U1010" s="3">
        <v>40.25206</v>
      </c>
      <c r="V1010" s="3">
        <v>-115.4082</v>
      </c>
      <c r="Y1010" s="48">
        <v>-9999</v>
      </c>
      <c r="Z1010" s="14" t="s">
        <v>464</v>
      </c>
      <c r="AB1010" s="44" t="s">
        <v>1071</v>
      </c>
      <c r="AC1010" s="14">
        <v>80</v>
      </c>
    </row>
    <row r="1011" spans="2:29" ht="12">
      <c r="B1011" s="34" t="s">
        <v>1030</v>
      </c>
      <c r="F1011" s="21" t="s">
        <v>1046</v>
      </c>
      <c r="G1011" s="21" t="s">
        <v>1046</v>
      </c>
      <c r="H1011" s="14">
        <v>380</v>
      </c>
      <c r="I1011" s="40" t="s">
        <v>461</v>
      </c>
      <c r="J1011" s="43" t="s">
        <v>1046</v>
      </c>
      <c r="K1011" s="1" t="s">
        <v>1034</v>
      </c>
      <c r="L1011" s="2" t="s">
        <v>1250</v>
      </c>
      <c r="N1011" s="2" t="s">
        <v>462</v>
      </c>
      <c r="O1011" s="4" t="s">
        <v>463</v>
      </c>
      <c r="P1011" s="2" t="s">
        <v>1732</v>
      </c>
      <c r="Q1011" s="23" t="s">
        <v>1432</v>
      </c>
      <c r="R1011" s="23" t="s">
        <v>2080</v>
      </c>
      <c r="S1011" s="22">
        <v>2</v>
      </c>
      <c r="U1011" s="3">
        <v>40.25231</v>
      </c>
      <c r="V1011" s="3">
        <v>-115.4081</v>
      </c>
      <c r="Y1011" s="48">
        <v>-9999</v>
      </c>
      <c r="Z1011" s="14" t="s">
        <v>464</v>
      </c>
      <c r="AB1011" s="44" t="s">
        <v>1071</v>
      </c>
      <c r="AC1011" s="14">
        <v>80</v>
      </c>
    </row>
    <row r="1012" spans="2:29" ht="12">
      <c r="B1012" s="34" t="s">
        <v>1030</v>
      </c>
      <c r="F1012" s="21" t="s">
        <v>1046</v>
      </c>
      <c r="G1012" s="21" t="s">
        <v>1046</v>
      </c>
      <c r="H1012" s="14">
        <v>381</v>
      </c>
      <c r="I1012" s="40" t="s">
        <v>461</v>
      </c>
      <c r="J1012" s="43" t="s">
        <v>1046</v>
      </c>
      <c r="K1012" s="1" t="s">
        <v>1034</v>
      </c>
      <c r="L1012" s="2" t="s">
        <v>1250</v>
      </c>
      <c r="N1012" s="2" t="s">
        <v>462</v>
      </c>
      <c r="O1012" s="4" t="s">
        <v>463</v>
      </c>
      <c r="P1012" s="2" t="s">
        <v>1732</v>
      </c>
      <c r="Q1012" s="23" t="s">
        <v>1432</v>
      </c>
      <c r="R1012" s="23" t="s">
        <v>2080</v>
      </c>
      <c r="S1012" s="22">
        <v>2</v>
      </c>
      <c r="U1012" s="3">
        <v>40.25224</v>
      </c>
      <c r="V1012" s="3">
        <v>-115.4077</v>
      </c>
      <c r="Y1012" s="48">
        <v>-9999</v>
      </c>
      <c r="Z1012" s="14" t="s">
        <v>464</v>
      </c>
      <c r="AB1012" s="44" t="s">
        <v>1071</v>
      </c>
      <c r="AC1012" s="14">
        <v>80</v>
      </c>
    </row>
    <row r="1013" spans="2:29" ht="12">
      <c r="B1013" s="34" t="s">
        <v>1030</v>
      </c>
      <c r="F1013" s="21" t="s">
        <v>1046</v>
      </c>
      <c r="G1013" s="21" t="s">
        <v>1046</v>
      </c>
      <c r="H1013" s="14">
        <v>382</v>
      </c>
      <c r="I1013" s="40" t="s">
        <v>461</v>
      </c>
      <c r="J1013" s="43" t="s">
        <v>1046</v>
      </c>
      <c r="K1013" s="1" t="s">
        <v>1034</v>
      </c>
      <c r="L1013" s="2" t="s">
        <v>1250</v>
      </c>
      <c r="N1013" s="2" t="s">
        <v>462</v>
      </c>
      <c r="O1013" s="4" t="s">
        <v>463</v>
      </c>
      <c r="P1013" s="2" t="s">
        <v>1732</v>
      </c>
      <c r="Q1013" s="23" t="s">
        <v>1432</v>
      </c>
      <c r="R1013" s="23" t="s">
        <v>2080</v>
      </c>
      <c r="S1013" s="22">
        <v>2</v>
      </c>
      <c r="U1013" s="3">
        <v>40.25245</v>
      </c>
      <c r="V1013" s="3">
        <v>-115.4076</v>
      </c>
      <c r="Y1013" s="48">
        <v>-9999</v>
      </c>
      <c r="Z1013" s="14" t="s">
        <v>464</v>
      </c>
      <c r="AB1013" s="44" t="s">
        <v>1071</v>
      </c>
      <c r="AC1013" s="14">
        <v>80</v>
      </c>
    </row>
    <row r="1014" spans="2:29" ht="12">
      <c r="B1014" s="34" t="s">
        <v>1030</v>
      </c>
      <c r="F1014" s="21" t="s">
        <v>1046</v>
      </c>
      <c r="G1014" s="21" t="s">
        <v>1046</v>
      </c>
      <c r="H1014" s="14">
        <v>383</v>
      </c>
      <c r="I1014" s="40" t="s">
        <v>461</v>
      </c>
      <c r="J1014" s="43" t="s">
        <v>1046</v>
      </c>
      <c r="K1014" s="1" t="s">
        <v>1034</v>
      </c>
      <c r="L1014" s="2" t="s">
        <v>1250</v>
      </c>
      <c r="N1014" s="2" t="s">
        <v>462</v>
      </c>
      <c r="O1014" s="4" t="s">
        <v>463</v>
      </c>
      <c r="P1014" s="2" t="s">
        <v>1732</v>
      </c>
      <c r="Q1014" s="23" t="s">
        <v>1432</v>
      </c>
      <c r="R1014" s="23" t="s">
        <v>2080</v>
      </c>
      <c r="S1014" s="22">
        <v>2</v>
      </c>
      <c r="U1014" s="3">
        <v>40.25235</v>
      </c>
      <c r="V1014" s="3">
        <v>-115.4072</v>
      </c>
      <c r="Y1014" s="48">
        <v>-9999</v>
      </c>
      <c r="Z1014" s="14" t="s">
        <v>464</v>
      </c>
      <c r="AB1014" s="44" t="s">
        <v>1071</v>
      </c>
      <c r="AC1014" s="14">
        <v>80</v>
      </c>
    </row>
    <row r="1015" spans="2:29" ht="12">
      <c r="B1015" s="34" t="s">
        <v>1030</v>
      </c>
      <c r="F1015" s="21" t="s">
        <v>1046</v>
      </c>
      <c r="G1015" s="21" t="s">
        <v>1046</v>
      </c>
      <c r="H1015" s="14">
        <v>384</v>
      </c>
      <c r="I1015" s="40" t="s">
        <v>461</v>
      </c>
      <c r="J1015" s="43" t="s">
        <v>1046</v>
      </c>
      <c r="K1015" s="1" t="s">
        <v>1034</v>
      </c>
      <c r="L1015" s="2" t="s">
        <v>1250</v>
      </c>
      <c r="N1015" s="2" t="s">
        <v>462</v>
      </c>
      <c r="O1015" s="4" t="s">
        <v>463</v>
      </c>
      <c r="P1015" s="2" t="s">
        <v>1732</v>
      </c>
      <c r="Q1015" s="23" t="s">
        <v>1432</v>
      </c>
      <c r="R1015" s="23" t="s">
        <v>2080</v>
      </c>
      <c r="S1015" s="22">
        <v>2</v>
      </c>
      <c r="U1015" s="3">
        <v>40.25134</v>
      </c>
      <c r="V1015" s="3">
        <v>-115.4067</v>
      </c>
      <c r="Y1015" s="48">
        <v>-9999</v>
      </c>
      <c r="Z1015" s="14" t="s">
        <v>464</v>
      </c>
      <c r="AB1015" s="44" t="s">
        <v>1071</v>
      </c>
      <c r="AC1015" s="14">
        <v>80</v>
      </c>
    </row>
    <row r="1016" spans="2:29" ht="12">
      <c r="B1016" s="34" t="s">
        <v>1030</v>
      </c>
      <c r="F1016" s="21" t="s">
        <v>1046</v>
      </c>
      <c r="G1016" s="21" t="s">
        <v>1046</v>
      </c>
      <c r="H1016" s="14">
        <v>385</v>
      </c>
      <c r="I1016" s="40" t="s">
        <v>461</v>
      </c>
      <c r="J1016" s="43" t="s">
        <v>1046</v>
      </c>
      <c r="K1016" s="1" t="s">
        <v>1034</v>
      </c>
      <c r="L1016" s="2" t="s">
        <v>1250</v>
      </c>
      <c r="N1016" s="2" t="s">
        <v>462</v>
      </c>
      <c r="O1016" s="4" t="s">
        <v>463</v>
      </c>
      <c r="P1016" s="2" t="s">
        <v>1732</v>
      </c>
      <c r="Q1016" s="23" t="s">
        <v>1432</v>
      </c>
      <c r="R1016" s="23" t="s">
        <v>2080</v>
      </c>
      <c r="S1016" s="22">
        <v>2</v>
      </c>
      <c r="U1016" s="3">
        <v>40.25146</v>
      </c>
      <c r="V1016" s="3">
        <v>-115.407</v>
      </c>
      <c r="Y1016" s="48">
        <v>-9999</v>
      </c>
      <c r="Z1016" s="14" t="s">
        <v>464</v>
      </c>
      <c r="AB1016" s="44" t="s">
        <v>1071</v>
      </c>
      <c r="AC1016" s="14">
        <v>80</v>
      </c>
    </row>
    <row r="1017" spans="2:29" ht="12">
      <c r="B1017" s="34" t="s">
        <v>1030</v>
      </c>
      <c r="F1017" s="21" t="s">
        <v>1046</v>
      </c>
      <c r="G1017" s="21" t="s">
        <v>1046</v>
      </c>
      <c r="H1017" s="14">
        <v>386</v>
      </c>
      <c r="I1017" s="40" t="s">
        <v>461</v>
      </c>
      <c r="J1017" s="43" t="s">
        <v>1046</v>
      </c>
      <c r="K1017" s="1" t="s">
        <v>1034</v>
      </c>
      <c r="L1017" s="2" t="s">
        <v>1250</v>
      </c>
      <c r="N1017" s="2" t="s">
        <v>462</v>
      </c>
      <c r="O1017" s="4" t="s">
        <v>463</v>
      </c>
      <c r="P1017" s="2" t="s">
        <v>1732</v>
      </c>
      <c r="Q1017" s="23" t="s">
        <v>1432</v>
      </c>
      <c r="R1017" s="23" t="s">
        <v>2080</v>
      </c>
      <c r="S1017" s="22">
        <v>2</v>
      </c>
      <c r="U1017" s="3">
        <v>40.25145</v>
      </c>
      <c r="V1017" s="3">
        <v>-115.4073</v>
      </c>
      <c r="Y1017" s="48">
        <v>-9999</v>
      </c>
      <c r="Z1017" s="14" t="s">
        <v>464</v>
      </c>
      <c r="AB1017" s="44" t="s">
        <v>1071</v>
      </c>
      <c r="AC1017" s="14">
        <v>80</v>
      </c>
    </row>
    <row r="1018" spans="2:29" ht="12">
      <c r="B1018" s="34" t="s">
        <v>1030</v>
      </c>
      <c r="F1018" s="21" t="s">
        <v>1046</v>
      </c>
      <c r="G1018" s="21" t="s">
        <v>1046</v>
      </c>
      <c r="H1018" s="14">
        <v>387</v>
      </c>
      <c r="I1018" s="40" t="s">
        <v>461</v>
      </c>
      <c r="J1018" s="43" t="s">
        <v>1046</v>
      </c>
      <c r="K1018" s="1" t="s">
        <v>1034</v>
      </c>
      <c r="L1018" s="2" t="s">
        <v>1250</v>
      </c>
      <c r="N1018" s="2" t="s">
        <v>462</v>
      </c>
      <c r="O1018" s="4" t="s">
        <v>463</v>
      </c>
      <c r="P1018" s="2" t="s">
        <v>1732</v>
      </c>
      <c r="Q1018" s="23" t="s">
        <v>1432</v>
      </c>
      <c r="R1018" s="23" t="s">
        <v>2080</v>
      </c>
      <c r="S1018" s="22">
        <v>2</v>
      </c>
      <c r="U1018" s="3">
        <v>40.25124</v>
      </c>
      <c r="V1018" s="3">
        <v>-115.4074</v>
      </c>
      <c r="Y1018" s="48">
        <v>-9999</v>
      </c>
      <c r="Z1018" s="14" t="s">
        <v>464</v>
      </c>
      <c r="AB1018" s="44" t="s">
        <v>1071</v>
      </c>
      <c r="AC1018" s="14">
        <v>80</v>
      </c>
    </row>
    <row r="1019" spans="2:29" ht="12">
      <c r="B1019" s="34" t="s">
        <v>1030</v>
      </c>
      <c r="F1019" s="21" t="s">
        <v>1046</v>
      </c>
      <c r="G1019" s="21" t="s">
        <v>1046</v>
      </c>
      <c r="H1019" s="14">
        <v>388</v>
      </c>
      <c r="I1019" s="40" t="s">
        <v>461</v>
      </c>
      <c r="J1019" s="43" t="s">
        <v>1046</v>
      </c>
      <c r="K1019" s="1" t="s">
        <v>1034</v>
      </c>
      <c r="L1019" s="2" t="s">
        <v>1250</v>
      </c>
      <c r="N1019" s="2" t="s">
        <v>462</v>
      </c>
      <c r="O1019" s="4" t="s">
        <v>463</v>
      </c>
      <c r="P1019" s="2" t="s">
        <v>1732</v>
      </c>
      <c r="Q1019" s="23" t="s">
        <v>1432</v>
      </c>
      <c r="R1019" s="23" t="s">
        <v>2080</v>
      </c>
      <c r="S1019" s="22">
        <v>2</v>
      </c>
      <c r="U1019" s="3">
        <v>40.25108</v>
      </c>
      <c r="V1019" s="3">
        <v>-115.4076</v>
      </c>
      <c r="Y1019" s="48">
        <v>-9999</v>
      </c>
      <c r="Z1019" s="14" t="s">
        <v>464</v>
      </c>
      <c r="AB1019" s="44" t="s">
        <v>1071</v>
      </c>
      <c r="AC1019" s="14">
        <v>80</v>
      </c>
    </row>
    <row r="1020" spans="2:29" ht="12">
      <c r="B1020" s="34" t="s">
        <v>1030</v>
      </c>
      <c r="F1020" s="21" t="s">
        <v>1046</v>
      </c>
      <c r="G1020" s="21" t="s">
        <v>1046</v>
      </c>
      <c r="H1020" s="14">
        <v>389</v>
      </c>
      <c r="I1020" s="40" t="s">
        <v>461</v>
      </c>
      <c r="J1020" s="43" t="s">
        <v>1046</v>
      </c>
      <c r="K1020" s="1" t="s">
        <v>1034</v>
      </c>
      <c r="L1020" s="2" t="s">
        <v>1250</v>
      </c>
      <c r="N1020" s="2" t="s">
        <v>462</v>
      </c>
      <c r="O1020" s="4" t="s">
        <v>463</v>
      </c>
      <c r="P1020" s="2" t="s">
        <v>1732</v>
      </c>
      <c r="Q1020" s="23" t="s">
        <v>1432</v>
      </c>
      <c r="R1020" s="23" t="s">
        <v>2080</v>
      </c>
      <c r="S1020" s="22">
        <v>2</v>
      </c>
      <c r="U1020" s="3">
        <v>40.25093</v>
      </c>
      <c r="V1020" s="3">
        <v>-115.4078</v>
      </c>
      <c r="Y1020" s="48">
        <v>-9999</v>
      </c>
      <c r="Z1020" s="14" t="s">
        <v>464</v>
      </c>
      <c r="AB1020" s="44" t="s">
        <v>1071</v>
      </c>
      <c r="AC1020" s="14">
        <v>80</v>
      </c>
    </row>
    <row r="1021" spans="2:29" ht="12">
      <c r="B1021" s="34" t="s">
        <v>1030</v>
      </c>
      <c r="F1021" s="21" t="s">
        <v>1046</v>
      </c>
      <c r="G1021" s="21" t="s">
        <v>1046</v>
      </c>
      <c r="H1021" s="14">
        <v>390</v>
      </c>
      <c r="I1021" s="40" t="s">
        <v>461</v>
      </c>
      <c r="J1021" s="43" t="s">
        <v>1046</v>
      </c>
      <c r="K1021" s="1" t="s">
        <v>1034</v>
      </c>
      <c r="L1021" s="2" t="s">
        <v>1250</v>
      </c>
      <c r="N1021" s="2" t="s">
        <v>462</v>
      </c>
      <c r="O1021" s="4" t="s">
        <v>463</v>
      </c>
      <c r="P1021" s="2" t="s">
        <v>1732</v>
      </c>
      <c r="Q1021" s="23" t="s">
        <v>1432</v>
      </c>
      <c r="R1021" s="23" t="s">
        <v>2080</v>
      </c>
      <c r="S1021" s="22">
        <v>2</v>
      </c>
      <c r="U1021" s="3">
        <v>40.25039</v>
      </c>
      <c r="V1021" s="3">
        <v>-115.4088</v>
      </c>
      <c r="Y1021" s="48">
        <v>-9999</v>
      </c>
      <c r="Z1021" s="14" t="s">
        <v>464</v>
      </c>
      <c r="AB1021" s="44" t="s">
        <v>1071</v>
      </c>
      <c r="AC1021" s="14">
        <v>80</v>
      </c>
    </row>
    <row r="1022" spans="2:29" ht="12">
      <c r="B1022" s="34" t="s">
        <v>1030</v>
      </c>
      <c r="F1022" s="21">
        <v>827</v>
      </c>
      <c r="G1022" s="21" t="s">
        <v>465</v>
      </c>
      <c r="H1022" s="14">
        <v>391</v>
      </c>
      <c r="I1022" s="40" t="s">
        <v>461</v>
      </c>
      <c r="J1022" s="42">
        <v>182</v>
      </c>
      <c r="K1022" s="1" t="s">
        <v>1034</v>
      </c>
      <c r="L1022" s="4" t="s">
        <v>466</v>
      </c>
      <c r="N1022" s="2" t="s">
        <v>462</v>
      </c>
      <c r="O1022" s="4" t="s">
        <v>463</v>
      </c>
      <c r="P1022" s="2" t="s">
        <v>1732</v>
      </c>
      <c r="Q1022" s="23" t="s">
        <v>1432</v>
      </c>
      <c r="R1022" s="23" t="s">
        <v>2080</v>
      </c>
      <c r="S1022" s="22">
        <v>2</v>
      </c>
      <c r="T1022" s="8" t="s">
        <v>1226</v>
      </c>
      <c r="U1022" s="3">
        <v>40.25021</v>
      </c>
      <c r="V1022" s="3">
        <v>-115.4006</v>
      </c>
      <c r="Y1022" s="12">
        <f>65</f>
        <v>65</v>
      </c>
      <c r="Z1022" s="14" t="s">
        <v>464</v>
      </c>
      <c r="AB1022" s="8" t="s">
        <v>1220</v>
      </c>
      <c r="AC1022" s="14">
        <v>80</v>
      </c>
    </row>
    <row r="1023" spans="2:29" ht="12">
      <c r="B1023" s="34" t="s">
        <v>1030</v>
      </c>
      <c r="F1023" s="21" t="s">
        <v>1046</v>
      </c>
      <c r="G1023" s="21" t="s">
        <v>1046</v>
      </c>
      <c r="H1023" s="14">
        <v>786</v>
      </c>
      <c r="I1023" s="40" t="s">
        <v>461</v>
      </c>
      <c r="J1023" s="43" t="s">
        <v>1046</v>
      </c>
      <c r="K1023" s="1" t="s">
        <v>1034</v>
      </c>
      <c r="L1023" s="2" t="s">
        <v>1250</v>
      </c>
      <c r="N1023" s="2" t="s">
        <v>462</v>
      </c>
      <c r="O1023" s="4" t="s">
        <v>463</v>
      </c>
      <c r="P1023" s="2" t="s">
        <v>1732</v>
      </c>
      <c r="Q1023" s="23" t="s">
        <v>1432</v>
      </c>
      <c r="R1023" s="23" t="s">
        <v>2080</v>
      </c>
      <c r="S1023" s="22">
        <v>2</v>
      </c>
      <c r="U1023" s="3">
        <v>40.25213</v>
      </c>
      <c r="V1023" s="3">
        <v>-115.4075</v>
      </c>
      <c r="Y1023" s="48">
        <v>-9999</v>
      </c>
      <c r="Z1023" s="14" t="s">
        <v>464</v>
      </c>
      <c r="AB1023" s="44" t="s">
        <v>1071</v>
      </c>
      <c r="AC1023" s="14">
        <v>80</v>
      </c>
    </row>
    <row r="1024" spans="2:29" ht="12">
      <c r="B1024" s="34" t="s">
        <v>1030</v>
      </c>
      <c r="F1024" s="21" t="s">
        <v>1046</v>
      </c>
      <c r="G1024" s="21" t="s">
        <v>1046</v>
      </c>
      <c r="H1024" s="14">
        <v>789</v>
      </c>
      <c r="I1024" s="40" t="s">
        <v>467</v>
      </c>
      <c r="J1024" s="42" t="s">
        <v>1046</v>
      </c>
      <c r="K1024" s="1" t="s">
        <v>1087</v>
      </c>
      <c r="L1024" s="2" t="s">
        <v>468</v>
      </c>
      <c r="N1024" s="2" t="s">
        <v>469</v>
      </c>
      <c r="O1024" s="4" t="s">
        <v>470</v>
      </c>
      <c r="P1024" s="2" t="s">
        <v>1384</v>
      </c>
      <c r="Q1024" s="23" t="s">
        <v>1523</v>
      </c>
      <c r="R1024" s="23" t="s">
        <v>1285</v>
      </c>
      <c r="S1024" s="22">
        <v>12</v>
      </c>
      <c r="U1024" s="3">
        <v>40.31619</v>
      </c>
      <c r="V1024" s="3">
        <v>-119.796</v>
      </c>
      <c r="Y1024" s="48">
        <v>-8888</v>
      </c>
      <c r="Z1024" s="14" t="s">
        <v>471</v>
      </c>
      <c r="AA1024" s="14" t="s">
        <v>1106</v>
      </c>
      <c r="AB1024" s="44" t="s">
        <v>1071</v>
      </c>
      <c r="AC1024" s="14">
        <v>80</v>
      </c>
    </row>
    <row r="1025" spans="2:29" ht="12">
      <c r="B1025" s="34" t="s">
        <v>1030</v>
      </c>
      <c r="F1025" s="21" t="s">
        <v>1046</v>
      </c>
      <c r="G1025" s="21" t="s">
        <v>1046</v>
      </c>
      <c r="H1025" s="14">
        <v>800</v>
      </c>
      <c r="I1025" s="40">
        <v>263</v>
      </c>
      <c r="J1025" s="42">
        <v>96</v>
      </c>
      <c r="K1025" s="1" t="s">
        <v>1087</v>
      </c>
      <c r="L1025" s="2" t="s">
        <v>475</v>
      </c>
      <c r="N1025" s="2" t="s">
        <v>469</v>
      </c>
      <c r="O1025" s="4" t="s">
        <v>476</v>
      </c>
      <c r="P1025" s="2" t="s">
        <v>1384</v>
      </c>
      <c r="Q1025" s="23" t="s">
        <v>1194</v>
      </c>
      <c r="R1025" s="23" t="s">
        <v>1285</v>
      </c>
      <c r="S1025" s="22">
        <v>11</v>
      </c>
      <c r="U1025" s="3">
        <v>40.39598</v>
      </c>
      <c r="V1025" s="3">
        <v>-119.825</v>
      </c>
      <c r="W1025" s="1">
        <v>260135.2</v>
      </c>
      <c r="X1025" s="1">
        <v>4475492.7</v>
      </c>
      <c r="Y1025" s="1">
        <v>25.5</v>
      </c>
      <c r="Z1025" s="14" t="s">
        <v>987</v>
      </c>
      <c r="AA1025" s="14" t="s">
        <v>1106</v>
      </c>
      <c r="AB1025" s="8" t="s">
        <v>1313</v>
      </c>
      <c r="AC1025" s="14">
        <v>81</v>
      </c>
    </row>
    <row r="1026" spans="2:29" ht="12">
      <c r="B1026" s="34" t="s">
        <v>1030</v>
      </c>
      <c r="F1026" s="21" t="s">
        <v>1046</v>
      </c>
      <c r="G1026" s="21" t="s">
        <v>1046</v>
      </c>
      <c r="H1026" s="14">
        <v>788</v>
      </c>
      <c r="I1026" s="40" t="s">
        <v>477</v>
      </c>
      <c r="J1026" s="42" t="s">
        <v>1046</v>
      </c>
      <c r="K1026" s="1" t="s">
        <v>1087</v>
      </c>
      <c r="L1026" s="2" t="s">
        <v>478</v>
      </c>
      <c r="N1026" s="2" t="s">
        <v>469</v>
      </c>
      <c r="O1026" s="4" t="s">
        <v>470</v>
      </c>
      <c r="P1026" s="2" t="s">
        <v>1384</v>
      </c>
      <c r="Q1026" s="23" t="s">
        <v>1194</v>
      </c>
      <c r="R1026" s="23" t="s">
        <v>1285</v>
      </c>
      <c r="S1026" s="22">
        <v>2</v>
      </c>
      <c r="U1026" s="3">
        <v>40.33094</v>
      </c>
      <c r="V1026" s="3">
        <v>-119.8087</v>
      </c>
      <c r="W1026" s="1">
        <v>261309.2</v>
      </c>
      <c r="X1026" s="1">
        <v>4468271.2</v>
      </c>
      <c r="Y1026" s="1">
        <v>34</v>
      </c>
      <c r="Z1026" s="14" t="s">
        <v>987</v>
      </c>
      <c r="AA1026" s="14" t="s">
        <v>1106</v>
      </c>
      <c r="AB1026" s="44" t="s">
        <v>1071</v>
      </c>
      <c r="AC1026" s="14">
        <v>80</v>
      </c>
    </row>
    <row r="1027" spans="2:29" ht="12.75">
      <c r="B1027" t="s">
        <v>1044</v>
      </c>
      <c r="F1027" s="21">
        <v>74454</v>
      </c>
      <c r="G1027" s="21">
        <v>71229</v>
      </c>
      <c r="H1027" s="14" t="s">
        <v>1046</v>
      </c>
      <c r="I1027" s="40">
        <v>263</v>
      </c>
      <c r="J1027" s="42">
        <v>97</v>
      </c>
      <c r="K1027" s="1" t="s">
        <v>1047</v>
      </c>
      <c r="L1027" s="2" t="s">
        <v>472</v>
      </c>
      <c r="N1027" s="2" t="s">
        <v>469</v>
      </c>
      <c r="O1027" s="28" t="s">
        <v>470</v>
      </c>
      <c r="P1027" s="2" t="s">
        <v>1384</v>
      </c>
      <c r="Q1027" s="24" t="s">
        <v>1523</v>
      </c>
      <c r="R1027" s="24" t="s">
        <v>1285</v>
      </c>
      <c r="S1027" s="25" t="s">
        <v>1408</v>
      </c>
      <c r="T1027" s="8" t="s">
        <v>1041</v>
      </c>
      <c r="U1027" s="3">
        <v>40.315</v>
      </c>
      <c r="V1027" s="3">
        <v>-119.79333</v>
      </c>
      <c r="Y1027" s="12">
        <f>23</f>
        <v>23</v>
      </c>
      <c r="Z1027" s="28" t="s">
        <v>473</v>
      </c>
      <c r="AA1027" s="28" t="s">
        <v>1106</v>
      </c>
      <c r="AB1027" s="8" t="s">
        <v>474</v>
      </c>
      <c r="AC1027" s="15">
        <v>80</v>
      </c>
    </row>
    <row r="1028" spans="2:29" ht="12">
      <c r="B1028" s="34" t="s">
        <v>988</v>
      </c>
      <c r="F1028" s="21" t="s">
        <v>1046</v>
      </c>
      <c r="G1028" s="21" t="s">
        <v>1046</v>
      </c>
      <c r="H1028" s="21" t="s">
        <v>1046</v>
      </c>
      <c r="I1028" s="21" t="s">
        <v>1046</v>
      </c>
      <c r="J1028" s="21" t="s">
        <v>1046</v>
      </c>
      <c r="K1028" s="1" t="s">
        <v>1047</v>
      </c>
      <c r="L1028" s="2" t="s">
        <v>985</v>
      </c>
      <c r="N1028" s="2" t="s">
        <v>469</v>
      </c>
      <c r="O1028" s="4" t="s">
        <v>470</v>
      </c>
      <c r="P1028" s="2" t="s">
        <v>1384</v>
      </c>
      <c r="Q1028" s="23" t="s">
        <v>1194</v>
      </c>
      <c r="R1028" s="23" t="s">
        <v>1285</v>
      </c>
      <c r="S1028" s="22">
        <v>36</v>
      </c>
      <c r="W1028" s="1">
        <v>261471.7</v>
      </c>
      <c r="X1028" s="1">
        <v>4468415.1</v>
      </c>
      <c r="Y1028" s="1">
        <v>21.7</v>
      </c>
      <c r="Z1028" s="14" t="s">
        <v>1267</v>
      </c>
      <c r="AB1028" t="s">
        <v>2320</v>
      </c>
      <c r="AC1028" s="55">
        <v>38443</v>
      </c>
    </row>
    <row r="1029" spans="2:29" ht="12">
      <c r="B1029" s="34" t="s">
        <v>988</v>
      </c>
      <c r="F1029" s="21" t="s">
        <v>1046</v>
      </c>
      <c r="G1029" s="21" t="s">
        <v>1046</v>
      </c>
      <c r="H1029" s="21" t="s">
        <v>1046</v>
      </c>
      <c r="I1029" s="21" t="s">
        <v>1046</v>
      </c>
      <c r="J1029" s="21" t="s">
        <v>1046</v>
      </c>
      <c r="K1029" s="1" t="s">
        <v>1047</v>
      </c>
      <c r="L1029" s="2" t="s">
        <v>986</v>
      </c>
      <c r="N1029" s="2" t="s">
        <v>469</v>
      </c>
      <c r="O1029" s="4" t="s">
        <v>470</v>
      </c>
      <c r="P1029" s="2" t="s">
        <v>1384</v>
      </c>
      <c r="Q1029" s="23" t="s">
        <v>1523</v>
      </c>
      <c r="R1029" s="23" t="s">
        <v>1285</v>
      </c>
      <c r="S1029" s="22">
        <v>12</v>
      </c>
      <c r="W1029" s="1">
        <v>262342.5</v>
      </c>
      <c r="X1029" s="1">
        <v>4466527.6</v>
      </c>
      <c r="Y1029" s="1">
        <v>28.9</v>
      </c>
      <c r="Z1029" s="14" t="s">
        <v>1267</v>
      </c>
      <c r="AB1029" t="s">
        <v>2320</v>
      </c>
      <c r="AC1029" s="55">
        <v>38443</v>
      </c>
    </row>
    <row r="1030" spans="2:29" ht="12">
      <c r="B1030" s="34" t="s">
        <v>988</v>
      </c>
      <c r="F1030" s="21" t="s">
        <v>1046</v>
      </c>
      <c r="G1030" s="21" t="s">
        <v>1046</v>
      </c>
      <c r="H1030" s="21" t="s">
        <v>1046</v>
      </c>
      <c r="I1030" s="21" t="s">
        <v>1046</v>
      </c>
      <c r="J1030" s="21" t="s">
        <v>1046</v>
      </c>
      <c r="K1030" s="1" t="s">
        <v>1047</v>
      </c>
      <c r="L1030" s="2" t="s">
        <v>986</v>
      </c>
      <c r="N1030" s="2" t="s">
        <v>469</v>
      </c>
      <c r="O1030" s="4" t="s">
        <v>470</v>
      </c>
      <c r="P1030" s="2" t="s">
        <v>1384</v>
      </c>
      <c r="Q1030" s="23" t="s">
        <v>1523</v>
      </c>
      <c r="R1030" s="23" t="s">
        <v>1285</v>
      </c>
      <c r="S1030" s="22">
        <v>12</v>
      </c>
      <c r="W1030" s="1">
        <v>262239.9</v>
      </c>
      <c r="X1030" s="1">
        <v>4466551</v>
      </c>
      <c r="Y1030" s="1">
        <v>36.1</v>
      </c>
      <c r="Z1030" s="14" t="s">
        <v>1267</v>
      </c>
      <c r="AB1030" t="s">
        <v>2320</v>
      </c>
      <c r="AC1030" s="55">
        <v>38443</v>
      </c>
    </row>
    <row r="1031" spans="2:29" ht="12">
      <c r="B1031" s="34" t="s">
        <v>988</v>
      </c>
      <c r="F1031" s="21" t="s">
        <v>1046</v>
      </c>
      <c r="G1031" s="21" t="s">
        <v>1046</v>
      </c>
      <c r="H1031" s="21" t="s">
        <v>1046</v>
      </c>
      <c r="I1031" s="21" t="s">
        <v>1046</v>
      </c>
      <c r="J1031" s="21" t="s">
        <v>1046</v>
      </c>
      <c r="K1031" s="1" t="s">
        <v>1087</v>
      </c>
      <c r="L1031" s="2" t="s">
        <v>2107</v>
      </c>
      <c r="N1031" s="2" t="s">
        <v>469</v>
      </c>
      <c r="O1031" s="4" t="s">
        <v>470</v>
      </c>
      <c r="P1031" s="2" t="s">
        <v>1384</v>
      </c>
      <c r="Q1031" s="23" t="s">
        <v>1194</v>
      </c>
      <c r="R1031" s="23" t="s">
        <v>1285</v>
      </c>
      <c r="S1031" s="22">
        <v>22</v>
      </c>
      <c r="W1031" s="1">
        <v>259696.4</v>
      </c>
      <c r="X1031" s="1">
        <v>4471961.2</v>
      </c>
      <c r="Y1031" s="1">
        <v>20.2</v>
      </c>
      <c r="Z1031" s="14" t="s">
        <v>1267</v>
      </c>
      <c r="AB1031" t="s">
        <v>2320</v>
      </c>
      <c r="AC1031" s="55">
        <v>38443</v>
      </c>
    </row>
    <row r="1032" spans="2:29" ht="12">
      <c r="B1032" s="34" t="s">
        <v>988</v>
      </c>
      <c r="F1032" s="21" t="s">
        <v>1046</v>
      </c>
      <c r="G1032" s="21" t="s">
        <v>1046</v>
      </c>
      <c r="H1032" s="21" t="s">
        <v>1046</v>
      </c>
      <c r="I1032" s="21" t="s">
        <v>1046</v>
      </c>
      <c r="J1032" s="21" t="s">
        <v>1046</v>
      </c>
      <c r="K1032" s="1" t="s">
        <v>1087</v>
      </c>
      <c r="L1032" s="2" t="s">
        <v>2225</v>
      </c>
      <c r="N1032" s="2" t="s">
        <v>469</v>
      </c>
      <c r="O1032" s="4" t="s">
        <v>470</v>
      </c>
      <c r="P1032" s="2" t="s">
        <v>1384</v>
      </c>
      <c r="Q1032" s="23" t="s">
        <v>1194</v>
      </c>
      <c r="R1032" s="23" t="s">
        <v>1285</v>
      </c>
      <c r="S1032" s="22">
        <v>27</v>
      </c>
      <c r="W1032" s="1">
        <v>259671.6</v>
      </c>
      <c r="X1032" s="1">
        <v>4471319.1</v>
      </c>
      <c r="Y1032" s="1">
        <v>20.7</v>
      </c>
      <c r="Z1032" s="14" t="s">
        <v>1267</v>
      </c>
      <c r="AB1032" t="s">
        <v>2320</v>
      </c>
      <c r="AC1032" s="55">
        <v>38443</v>
      </c>
    </row>
    <row r="1033" spans="2:29" ht="12">
      <c r="B1033" s="34" t="s">
        <v>988</v>
      </c>
      <c r="F1033" s="21" t="s">
        <v>1046</v>
      </c>
      <c r="G1033" s="21" t="s">
        <v>1046</v>
      </c>
      <c r="H1033" s="21" t="s">
        <v>1046</v>
      </c>
      <c r="I1033" s="21" t="s">
        <v>1046</v>
      </c>
      <c r="J1033" s="21" t="s">
        <v>1046</v>
      </c>
      <c r="K1033" s="1" t="s">
        <v>1087</v>
      </c>
      <c r="L1033" s="2" t="s">
        <v>2225</v>
      </c>
      <c r="N1033" s="2" t="s">
        <v>469</v>
      </c>
      <c r="O1033" s="4" t="s">
        <v>470</v>
      </c>
      <c r="P1033" s="2" t="s">
        <v>1384</v>
      </c>
      <c r="Q1033" s="23" t="s">
        <v>1523</v>
      </c>
      <c r="R1033" s="23" t="s">
        <v>1285</v>
      </c>
      <c r="S1033" s="22">
        <v>19</v>
      </c>
      <c r="W1033" s="1">
        <v>263264.4</v>
      </c>
      <c r="X1033" s="1">
        <v>4462716.4</v>
      </c>
      <c r="Y1033" s="1">
        <v>21.9</v>
      </c>
      <c r="Z1033" s="14" t="s">
        <v>1267</v>
      </c>
      <c r="AB1033" t="s">
        <v>2320</v>
      </c>
      <c r="AC1033" s="55">
        <v>38443</v>
      </c>
    </row>
    <row r="1034" spans="2:29" ht="12">
      <c r="B1034" s="34" t="s">
        <v>988</v>
      </c>
      <c r="F1034" s="21" t="s">
        <v>1046</v>
      </c>
      <c r="G1034" s="21" t="s">
        <v>1046</v>
      </c>
      <c r="H1034" s="21" t="s">
        <v>1046</v>
      </c>
      <c r="I1034" s="21" t="s">
        <v>1046</v>
      </c>
      <c r="J1034" s="21" t="s">
        <v>1046</v>
      </c>
      <c r="K1034" s="1" t="s">
        <v>1047</v>
      </c>
      <c r="L1034" s="2" t="s">
        <v>986</v>
      </c>
      <c r="N1034" s="2" t="s">
        <v>469</v>
      </c>
      <c r="O1034" s="4" t="s">
        <v>470</v>
      </c>
      <c r="P1034" s="2" t="s">
        <v>1384</v>
      </c>
      <c r="Q1034" s="23" t="s">
        <v>1523</v>
      </c>
      <c r="R1034" s="23" t="s">
        <v>1285</v>
      </c>
      <c r="S1034" s="22">
        <v>1</v>
      </c>
      <c r="W1034" s="1">
        <v>262304.8</v>
      </c>
      <c r="X1034" s="1">
        <v>4466701.6</v>
      </c>
      <c r="Y1034" s="1">
        <v>32.3</v>
      </c>
      <c r="Z1034" s="14" t="s">
        <v>1267</v>
      </c>
      <c r="AB1034" t="s">
        <v>2320</v>
      </c>
      <c r="AC1034" s="55">
        <v>38443</v>
      </c>
    </row>
    <row r="1035" spans="2:29" ht="12">
      <c r="B1035" s="34" t="s">
        <v>988</v>
      </c>
      <c r="F1035" s="21" t="s">
        <v>1046</v>
      </c>
      <c r="G1035" s="21" t="s">
        <v>1046</v>
      </c>
      <c r="H1035" s="21" t="s">
        <v>1046</v>
      </c>
      <c r="I1035" s="21" t="s">
        <v>1046</v>
      </c>
      <c r="J1035" s="21" t="s">
        <v>1046</v>
      </c>
      <c r="K1035" s="1" t="s">
        <v>1057</v>
      </c>
      <c r="L1035" s="2" t="s">
        <v>985</v>
      </c>
      <c r="N1035" s="2" t="s">
        <v>469</v>
      </c>
      <c r="O1035" s="4" t="s">
        <v>470</v>
      </c>
      <c r="P1035" s="2" t="s">
        <v>1384</v>
      </c>
      <c r="Q1035" s="23" t="s">
        <v>1523</v>
      </c>
      <c r="R1035" s="23" t="s">
        <v>1285</v>
      </c>
      <c r="S1035" s="22">
        <v>2</v>
      </c>
      <c r="W1035" s="1">
        <v>260985.5</v>
      </c>
      <c r="X1035" s="1">
        <v>4467582</v>
      </c>
      <c r="Y1035" s="1">
        <v>49.3</v>
      </c>
      <c r="Z1035" s="14" t="s">
        <v>1267</v>
      </c>
      <c r="AB1035" t="s">
        <v>2320</v>
      </c>
      <c r="AC1035" s="55">
        <v>38443</v>
      </c>
    </row>
    <row r="1036" spans="2:29" ht="12">
      <c r="B1036" s="34" t="s">
        <v>1030</v>
      </c>
      <c r="F1036" s="21">
        <v>74750</v>
      </c>
      <c r="G1036" s="21" t="s">
        <v>1046</v>
      </c>
      <c r="H1036" s="14">
        <v>808</v>
      </c>
      <c r="I1036" s="40" t="s">
        <v>479</v>
      </c>
      <c r="J1036" s="42">
        <v>41</v>
      </c>
      <c r="K1036" s="1" t="s">
        <v>1047</v>
      </c>
      <c r="L1036" s="2" t="s">
        <v>480</v>
      </c>
      <c r="N1036" s="2" t="s">
        <v>481</v>
      </c>
      <c r="O1036" s="4" t="s">
        <v>482</v>
      </c>
      <c r="P1036" s="2" t="s">
        <v>1344</v>
      </c>
      <c r="Q1036" s="23" t="s">
        <v>1892</v>
      </c>
      <c r="R1036" s="23" t="s">
        <v>1750</v>
      </c>
      <c r="S1036" s="22">
        <v>20</v>
      </c>
      <c r="T1036" s="8" t="s">
        <v>1041</v>
      </c>
      <c r="U1036" s="3">
        <v>41.41999</v>
      </c>
      <c r="V1036" s="3">
        <v>-118.0602</v>
      </c>
      <c r="Y1036" s="11">
        <v>27</v>
      </c>
      <c r="Z1036" s="14" t="s">
        <v>1042</v>
      </c>
      <c r="AA1036" s="14" t="s">
        <v>1054</v>
      </c>
      <c r="AB1036" s="8" t="s">
        <v>483</v>
      </c>
      <c r="AC1036" s="14">
        <v>82</v>
      </c>
    </row>
    <row r="1037" spans="2:29" ht="12">
      <c r="B1037" t="s">
        <v>1044</v>
      </c>
      <c r="F1037" s="21" t="s">
        <v>1046</v>
      </c>
      <c r="G1037" s="21" t="s">
        <v>487</v>
      </c>
      <c r="H1037" s="14" t="s">
        <v>1046</v>
      </c>
      <c r="I1037" s="40">
        <v>13</v>
      </c>
      <c r="J1037" s="42">
        <v>240</v>
      </c>
      <c r="K1037" s="1" t="s">
        <v>1057</v>
      </c>
      <c r="L1037" s="2" t="s">
        <v>488</v>
      </c>
      <c r="N1037" s="2" t="s">
        <v>485</v>
      </c>
      <c r="O1037" s="4" t="s">
        <v>486</v>
      </c>
      <c r="P1037" s="2" t="s">
        <v>1399</v>
      </c>
      <c r="Q1037" s="24" t="s">
        <v>1557</v>
      </c>
      <c r="R1037" s="24" t="s">
        <v>1209</v>
      </c>
      <c r="S1037" s="25">
        <v>29</v>
      </c>
      <c r="T1037" s="8" t="s">
        <v>1224</v>
      </c>
      <c r="U1037" s="3">
        <v>39.56333</v>
      </c>
      <c r="V1037" s="3">
        <v>-118.85333</v>
      </c>
      <c r="Y1037" s="12">
        <f>100</f>
        <v>100</v>
      </c>
      <c r="Z1037" s="14" t="s">
        <v>1479</v>
      </c>
      <c r="AA1037" s="14" t="s">
        <v>1054</v>
      </c>
      <c r="AB1037" s="8" t="s">
        <v>2124</v>
      </c>
      <c r="AC1037" s="14">
        <v>85</v>
      </c>
    </row>
    <row r="1038" spans="2:29" ht="12">
      <c r="B1038" s="34" t="s">
        <v>1030</v>
      </c>
      <c r="F1038" s="21" t="s">
        <v>1046</v>
      </c>
      <c r="G1038" s="21" t="s">
        <v>1046</v>
      </c>
      <c r="H1038" s="14">
        <v>801</v>
      </c>
      <c r="I1038" s="40" t="s">
        <v>2470</v>
      </c>
      <c r="J1038" s="42">
        <v>241</v>
      </c>
      <c r="K1038" s="1" t="s">
        <v>1057</v>
      </c>
      <c r="L1038" s="2" t="s">
        <v>489</v>
      </c>
      <c r="N1038" s="2" t="s">
        <v>485</v>
      </c>
      <c r="O1038" s="4" t="s">
        <v>486</v>
      </c>
      <c r="P1038" s="2" t="s">
        <v>1399</v>
      </c>
      <c r="Q1038" s="23" t="s">
        <v>1557</v>
      </c>
      <c r="R1038" s="23" t="s">
        <v>1209</v>
      </c>
      <c r="S1038" s="22">
        <v>29</v>
      </c>
      <c r="U1038" s="3">
        <v>39.56414</v>
      </c>
      <c r="V1038" s="3">
        <v>-118.8586</v>
      </c>
      <c r="Y1038" s="12">
        <v>183</v>
      </c>
      <c r="Z1038" s="14" t="s">
        <v>1042</v>
      </c>
      <c r="AB1038" s="8" t="s">
        <v>1403</v>
      </c>
      <c r="AC1038" s="14">
        <v>85</v>
      </c>
    </row>
    <row r="1039" spans="2:29" ht="12">
      <c r="B1039" s="34" t="s">
        <v>1030</v>
      </c>
      <c r="F1039" s="21" t="s">
        <v>1046</v>
      </c>
      <c r="G1039" s="21" t="s">
        <v>1046</v>
      </c>
      <c r="H1039" s="14">
        <v>802</v>
      </c>
      <c r="I1039" s="40" t="s">
        <v>2470</v>
      </c>
      <c r="J1039" s="42" t="s">
        <v>1046</v>
      </c>
      <c r="K1039" s="1" t="s">
        <v>1057</v>
      </c>
      <c r="L1039" s="2" t="s">
        <v>1396</v>
      </c>
      <c r="N1039" s="2" t="s">
        <v>485</v>
      </c>
      <c r="O1039" s="4" t="s">
        <v>486</v>
      </c>
      <c r="P1039" s="2" t="s">
        <v>1399</v>
      </c>
      <c r="Q1039" s="23" t="s">
        <v>1557</v>
      </c>
      <c r="R1039" s="23" t="s">
        <v>1209</v>
      </c>
      <c r="S1039" s="22">
        <v>33</v>
      </c>
      <c r="U1039" s="3">
        <v>39.55527</v>
      </c>
      <c r="V1039" s="3">
        <v>-118.8373</v>
      </c>
      <c r="Y1039" s="48">
        <v>-9999</v>
      </c>
      <c r="Z1039" s="14" t="s">
        <v>1042</v>
      </c>
      <c r="AB1039" s="35" t="s">
        <v>1071</v>
      </c>
      <c r="AC1039" s="14">
        <v>85</v>
      </c>
    </row>
    <row r="1040" spans="2:29" ht="12">
      <c r="B1040" s="34" t="s">
        <v>1030</v>
      </c>
      <c r="F1040" s="21">
        <v>74846</v>
      </c>
      <c r="G1040" s="21" t="s">
        <v>1046</v>
      </c>
      <c r="H1040" s="14">
        <v>803</v>
      </c>
      <c r="I1040" s="40" t="s">
        <v>2470</v>
      </c>
      <c r="J1040" s="42" t="s">
        <v>1046</v>
      </c>
      <c r="K1040" s="1" t="s">
        <v>1087</v>
      </c>
      <c r="L1040" s="2" t="s">
        <v>484</v>
      </c>
      <c r="N1040" s="2" t="s">
        <v>485</v>
      </c>
      <c r="O1040" s="4" t="s">
        <v>486</v>
      </c>
      <c r="P1040" s="2" t="s">
        <v>1399</v>
      </c>
      <c r="Q1040" s="23" t="s">
        <v>1233</v>
      </c>
      <c r="R1040" s="23" t="s">
        <v>1209</v>
      </c>
      <c r="S1040" s="22">
        <v>7</v>
      </c>
      <c r="U1040" s="3">
        <v>39.52739</v>
      </c>
      <c r="V1040" s="3">
        <v>-118.8767</v>
      </c>
      <c r="Y1040" s="11">
        <v>30</v>
      </c>
      <c r="Z1040" s="14" t="s">
        <v>1042</v>
      </c>
      <c r="AA1040" s="14" t="s">
        <v>1106</v>
      </c>
      <c r="AB1040" s="8" t="s">
        <v>1125</v>
      </c>
      <c r="AC1040" s="14">
        <v>85</v>
      </c>
    </row>
    <row r="1041" spans="2:29" ht="12">
      <c r="B1041" s="34" t="s">
        <v>1030</v>
      </c>
      <c r="F1041" s="21" t="s">
        <v>1046</v>
      </c>
      <c r="G1041" s="21" t="s">
        <v>1046</v>
      </c>
      <c r="H1041" s="14">
        <v>804</v>
      </c>
      <c r="I1041" s="40" t="s">
        <v>490</v>
      </c>
      <c r="J1041" s="42" t="s">
        <v>1046</v>
      </c>
      <c r="K1041" s="1" t="s">
        <v>1087</v>
      </c>
      <c r="L1041" s="2" t="s">
        <v>491</v>
      </c>
      <c r="N1041" s="2" t="s">
        <v>492</v>
      </c>
      <c r="O1041" s="4" t="s">
        <v>493</v>
      </c>
      <c r="P1041" s="2" t="s">
        <v>1353</v>
      </c>
      <c r="Q1041" s="23" t="s">
        <v>2171</v>
      </c>
      <c r="R1041" s="23" t="s">
        <v>1750</v>
      </c>
      <c r="S1041" s="22">
        <v>29</v>
      </c>
      <c r="U1041" s="3">
        <v>38.34726</v>
      </c>
      <c r="V1041" s="3">
        <v>-118.1061</v>
      </c>
      <c r="Y1041" s="48">
        <v>-8888</v>
      </c>
      <c r="Z1041" s="14" t="s">
        <v>1127</v>
      </c>
      <c r="AB1041" s="44" t="s">
        <v>1071</v>
      </c>
      <c r="AC1041" s="14">
        <v>67</v>
      </c>
    </row>
    <row r="1042" spans="2:29" ht="12">
      <c r="B1042" s="34" t="s">
        <v>1030</v>
      </c>
      <c r="F1042" s="21" t="s">
        <v>1046</v>
      </c>
      <c r="G1042" s="21" t="s">
        <v>1046</v>
      </c>
      <c r="H1042" s="14">
        <v>805</v>
      </c>
      <c r="I1042" s="40" t="s">
        <v>490</v>
      </c>
      <c r="J1042" s="42" t="s">
        <v>1046</v>
      </c>
      <c r="K1042" s="1" t="s">
        <v>1087</v>
      </c>
      <c r="L1042" s="2" t="s">
        <v>491</v>
      </c>
      <c r="N1042" s="2" t="s">
        <v>492</v>
      </c>
      <c r="O1042" s="4" t="s">
        <v>493</v>
      </c>
      <c r="P1042" s="2" t="s">
        <v>1353</v>
      </c>
      <c r="Q1042" s="23" t="s">
        <v>2171</v>
      </c>
      <c r="R1042" s="23" t="s">
        <v>1750</v>
      </c>
      <c r="S1042" s="22">
        <v>29</v>
      </c>
      <c r="U1042" s="3">
        <v>38.3426</v>
      </c>
      <c r="V1042" s="3">
        <v>-118.1032</v>
      </c>
      <c r="Y1042" s="48">
        <v>-8888</v>
      </c>
      <c r="Z1042" s="14" t="s">
        <v>1127</v>
      </c>
      <c r="AB1042" s="44" t="s">
        <v>1071</v>
      </c>
      <c r="AC1042" s="14">
        <v>67</v>
      </c>
    </row>
    <row r="1043" spans="2:29" ht="12">
      <c r="B1043" s="34" t="s">
        <v>1030</v>
      </c>
      <c r="F1043" s="21" t="s">
        <v>1046</v>
      </c>
      <c r="G1043" s="21" t="s">
        <v>1046</v>
      </c>
      <c r="H1043" s="14">
        <v>806</v>
      </c>
      <c r="I1043" s="40" t="s">
        <v>490</v>
      </c>
      <c r="J1043" s="42" t="s">
        <v>1046</v>
      </c>
      <c r="K1043" s="1" t="s">
        <v>1087</v>
      </c>
      <c r="L1043" s="2" t="s">
        <v>491</v>
      </c>
      <c r="N1043" s="2" t="s">
        <v>492</v>
      </c>
      <c r="O1043" s="4" t="s">
        <v>493</v>
      </c>
      <c r="P1043" s="2" t="s">
        <v>1353</v>
      </c>
      <c r="Q1043" s="23" t="s">
        <v>2171</v>
      </c>
      <c r="R1043" s="23" t="s">
        <v>1750</v>
      </c>
      <c r="S1043" s="22">
        <v>29</v>
      </c>
      <c r="U1043" s="3">
        <v>38.34224</v>
      </c>
      <c r="V1043" s="3">
        <v>-118.1033</v>
      </c>
      <c r="Y1043" s="48">
        <v>-8888</v>
      </c>
      <c r="Z1043" s="14" t="s">
        <v>1127</v>
      </c>
      <c r="AB1043" s="44" t="s">
        <v>1071</v>
      </c>
      <c r="AC1043" s="14">
        <v>67</v>
      </c>
    </row>
    <row r="1044" spans="2:30" ht="12">
      <c r="B1044" s="34" t="s">
        <v>1030</v>
      </c>
      <c r="F1044" s="21" t="s">
        <v>494</v>
      </c>
      <c r="G1044" s="21" t="s">
        <v>495</v>
      </c>
      <c r="H1044" s="14">
        <v>807</v>
      </c>
      <c r="I1044" s="40" t="s">
        <v>490</v>
      </c>
      <c r="J1044" s="42">
        <v>321</v>
      </c>
      <c r="K1044" s="1" t="s">
        <v>1087</v>
      </c>
      <c r="L1044" s="2" t="s">
        <v>491</v>
      </c>
      <c r="N1044" s="2" t="s">
        <v>492</v>
      </c>
      <c r="O1044" s="4" t="s">
        <v>493</v>
      </c>
      <c r="P1044" s="2" t="s">
        <v>1353</v>
      </c>
      <c r="Q1044" s="23" t="s">
        <v>2171</v>
      </c>
      <c r="R1044" s="23" t="s">
        <v>1750</v>
      </c>
      <c r="S1044" s="22">
        <v>29</v>
      </c>
      <c r="T1044" s="8" t="s">
        <v>1155</v>
      </c>
      <c r="U1044" s="3">
        <v>38.34173</v>
      </c>
      <c r="V1044" s="3">
        <v>-118.1034</v>
      </c>
      <c r="Y1044" s="12">
        <f>35</f>
        <v>35</v>
      </c>
      <c r="Z1044" s="14" t="s">
        <v>1127</v>
      </c>
      <c r="AB1044" s="8" t="s">
        <v>1220</v>
      </c>
      <c r="AC1044" s="14">
        <v>67</v>
      </c>
      <c r="AD1044" t="s">
        <v>496</v>
      </c>
    </row>
    <row r="1045" spans="2:30" ht="12">
      <c r="B1045" t="s">
        <v>1044</v>
      </c>
      <c r="C1045" t="s">
        <v>497</v>
      </c>
      <c r="F1045" s="21" t="s">
        <v>1046</v>
      </c>
      <c r="G1045" s="21" t="s">
        <v>498</v>
      </c>
      <c r="H1045" s="14" t="s">
        <v>1046</v>
      </c>
      <c r="I1045" s="40">
        <v>128</v>
      </c>
      <c r="J1045" s="42">
        <v>17</v>
      </c>
      <c r="K1045" s="1" t="s">
        <v>1034</v>
      </c>
      <c r="L1045" s="2" t="s">
        <v>499</v>
      </c>
      <c r="N1045" s="2" t="s">
        <v>500</v>
      </c>
      <c r="O1045" s="4" t="s">
        <v>501</v>
      </c>
      <c r="P1045" s="2" t="s">
        <v>1344</v>
      </c>
      <c r="Q1045" s="24" t="s">
        <v>262</v>
      </c>
      <c r="R1045" s="24" t="s">
        <v>1513</v>
      </c>
      <c r="S1045" s="25" t="s">
        <v>1362</v>
      </c>
      <c r="T1045"/>
      <c r="U1045" s="3">
        <v>41.35806</v>
      </c>
      <c r="V1045" s="3">
        <v>-119.21778</v>
      </c>
      <c r="Y1045" s="12">
        <v>54</v>
      </c>
      <c r="Z1045" s="18" t="s">
        <v>502</v>
      </c>
      <c r="AA1045" s="14" t="s">
        <v>1054</v>
      </c>
      <c r="AB1045" s="8" t="s">
        <v>1063</v>
      </c>
      <c r="AC1045" s="14">
        <v>80</v>
      </c>
      <c r="AD1045" t="s">
        <v>503</v>
      </c>
    </row>
    <row r="1046" spans="2:29" ht="12">
      <c r="B1046" s="34" t="s">
        <v>1030</v>
      </c>
      <c r="F1046" s="21" t="s">
        <v>1046</v>
      </c>
      <c r="G1046" s="21" t="s">
        <v>1046</v>
      </c>
      <c r="H1046" s="14">
        <v>706</v>
      </c>
      <c r="I1046" s="40" t="s">
        <v>504</v>
      </c>
      <c r="J1046" s="42" t="s">
        <v>1046</v>
      </c>
      <c r="K1046" s="1" t="s">
        <v>1034</v>
      </c>
      <c r="L1046" s="2" t="s">
        <v>1099</v>
      </c>
      <c r="N1046" s="2" t="s">
        <v>500</v>
      </c>
      <c r="O1046" s="4" t="s">
        <v>501</v>
      </c>
      <c r="P1046" s="2" t="s">
        <v>1344</v>
      </c>
      <c r="Q1046" s="23" t="s">
        <v>262</v>
      </c>
      <c r="R1046" s="23" t="s">
        <v>1513</v>
      </c>
      <c r="S1046" s="22">
        <v>23</v>
      </c>
      <c r="U1046" s="3">
        <v>41.36553</v>
      </c>
      <c r="V1046" s="3">
        <v>-119.2214</v>
      </c>
      <c r="Y1046" s="48">
        <v>-9999</v>
      </c>
      <c r="Z1046" s="14" t="s">
        <v>505</v>
      </c>
      <c r="AB1046" s="44" t="s">
        <v>1071</v>
      </c>
      <c r="AC1046" s="14">
        <v>80</v>
      </c>
    </row>
    <row r="1047" spans="2:29" ht="12">
      <c r="B1047" s="34" t="s">
        <v>1030</v>
      </c>
      <c r="F1047" s="21" t="s">
        <v>1046</v>
      </c>
      <c r="G1047" s="21" t="s">
        <v>1046</v>
      </c>
      <c r="H1047" s="14">
        <v>707</v>
      </c>
      <c r="I1047" s="40" t="s">
        <v>504</v>
      </c>
      <c r="J1047" s="42" t="s">
        <v>1046</v>
      </c>
      <c r="K1047" s="1" t="s">
        <v>1034</v>
      </c>
      <c r="L1047" s="2" t="s">
        <v>1099</v>
      </c>
      <c r="N1047" s="2" t="s">
        <v>500</v>
      </c>
      <c r="O1047" s="4" t="s">
        <v>501</v>
      </c>
      <c r="P1047" s="2" t="s">
        <v>1344</v>
      </c>
      <c r="Q1047" s="23" t="s">
        <v>262</v>
      </c>
      <c r="R1047" s="23" t="s">
        <v>1513</v>
      </c>
      <c r="S1047" s="22">
        <v>23</v>
      </c>
      <c r="U1047" s="3">
        <v>41.36367</v>
      </c>
      <c r="V1047" s="3">
        <v>-119.2164</v>
      </c>
      <c r="Y1047" s="48">
        <v>-9999</v>
      </c>
      <c r="Z1047" s="14" t="s">
        <v>505</v>
      </c>
      <c r="AB1047" s="44" t="s">
        <v>1071</v>
      </c>
      <c r="AC1047" s="14">
        <v>80</v>
      </c>
    </row>
    <row r="1048" spans="2:29" ht="12">
      <c r="B1048" s="34" t="s">
        <v>1030</v>
      </c>
      <c r="F1048" s="21" t="s">
        <v>1046</v>
      </c>
      <c r="G1048" s="21" t="s">
        <v>1046</v>
      </c>
      <c r="H1048" s="14">
        <v>708</v>
      </c>
      <c r="I1048" s="40" t="s">
        <v>504</v>
      </c>
      <c r="J1048" s="21" t="s">
        <v>1046</v>
      </c>
      <c r="K1048" s="1" t="s">
        <v>1034</v>
      </c>
      <c r="L1048" s="2" t="s">
        <v>1222</v>
      </c>
      <c r="N1048" s="2" t="s">
        <v>500</v>
      </c>
      <c r="O1048" s="4" t="s">
        <v>501</v>
      </c>
      <c r="P1048" s="2" t="s">
        <v>1344</v>
      </c>
      <c r="Q1048" s="23" t="s">
        <v>262</v>
      </c>
      <c r="R1048" s="23" t="s">
        <v>1513</v>
      </c>
      <c r="S1048" s="22">
        <v>23</v>
      </c>
      <c r="U1048" s="3">
        <v>41.36192</v>
      </c>
      <c r="V1048" s="3">
        <v>-119.2233</v>
      </c>
      <c r="Y1048" s="48">
        <v>-9999</v>
      </c>
      <c r="Z1048" s="14" t="s">
        <v>505</v>
      </c>
      <c r="AB1048" s="44" t="s">
        <v>1071</v>
      </c>
      <c r="AC1048" s="14">
        <v>80</v>
      </c>
    </row>
    <row r="1049" spans="2:29" ht="12">
      <c r="B1049" s="34" t="s">
        <v>1030</v>
      </c>
      <c r="F1049" s="21" t="s">
        <v>1046</v>
      </c>
      <c r="G1049" s="21" t="s">
        <v>1046</v>
      </c>
      <c r="H1049" s="14">
        <v>709</v>
      </c>
      <c r="I1049" s="40" t="s">
        <v>504</v>
      </c>
      <c r="J1049" s="21" t="s">
        <v>1046</v>
      </c>
      <c r="K1049" s="1" t="s">
        <v>1034</v>
      </c>
      <c r="L1049" s="2" t="s">
        <v>1222</v>
      </c>
      <c r="N1049" s="2" t="s">
        <v>500</v>
      </c>
      <c r="O1049" s="4" t="s">
        <v>501</v>
      </c>
      <c r="P1049" s="2" t="s">
        <v>1344</v>
      </c>
      <c r="Q1049" s="23" t="s">
        <v>262</v>
      </c>
      <c r="R1049" s="23" t="s">
        <v>1513</v>
      </c>
      <c r="S1049" s="22">
        <v>23</v>
      </c>
      <c r="U1049" s="3">
        <v>41.36097</v>
      </c>
      <c r="V1049" s="3">
        <v>-119.2236</v>
      </c>
      <c r="Y1049" s="48">
        <v>-9999</v>
      </c>
      <c r="Z1049" s="14" t="s">
        <v>505</v>
      </c>
      <c r="AB1049" s="44" t="s">
        <v>1071</v>
      </c>
      <c r="AC1049" s="14">
        <v>80</v>
      </c>
    </row>
    <row r="1050" spans="2:30" ht="12">
      <c r="B1050" s="34" t="s">
        <v>1030</v>
      </c>
      <c r="C1050" t="s">
        <v>506</v>
      </c>
      <c r="F1050" s="37" t="s">
        <v>507</v>
      </c>
      <c r="G1050" s="21" t="s">
        <v>498</v>
      </c>
      <c r="H1050" s="14">
        <v>710</v>
      </c>
      <c r="I1050" s="40" t="s">
        <v>504</v>
      </c>
      <c r="J1050" s="52" t="s">
        <v>508</v>
      </c>
      <c r="K1050" s="1" t="s">
        <v>1034</v>
      </c>
      <c r="L1050" s="2" t="s">
        <v>1222</v>
      </c>
      <c r="N1050" s="2" t="s">
        <v>500</v>
      </c>
      <c r="O1050" s="4" t="s">
        <v>501</v>
      </c>
      <c r="P1050" s="2" t="s">
        <v>1344</v>
      </c>
      <c r="Q1050" s="23" t="s">
        <v>262</v>
      </c>
      <c r="R1050" s="23" t="s">
        <v>1513</v>
      </c>
      <c r="S1050" s="22">
        <v>23</v>
      </c>
      <c r="U1050" s="3">
        <v>41.35947</v>
      </c>
      <c r="V1050" s="3">
        <v>-119.2235</v>
      </c>
      <c r="Y1050" s="12">
        <f>54</f>
        <v>54</v>
      </c>
      <c r="Z1050" s="14" t="s">
        <v>505</v>
      </c>
      <c r="AB1050" s="8" t="s">
        <v>509</v>
      </c>
      <c r="AC1050" s="14">
        <v>80</v>
      </c>
      <c r="AD1050" t="s">
        <v>510</v>
      </c>
    </row>
    <row r="1051" spans="2:29" ht="12">
      <c r="B1051" s="34" t="s">
        <v>1030</v>
      </c>
      <c r="F1051" s="21" t="s">
        <v>1046</v>
      </c>
      <c r="G1051" s="21" t="s">
        <v>1046</v>
      </c>
      <c r="H1051" s="14">
        <v>711</v>
      </c>
      <c r="I1051" s="40" t="s">
        <v>504</v>
      </c>
      <c r="J1051" s="21" t="s">
        <v>1046</v>
      </c>
      <c r="K1051" s="1" t="s">
        <v>1034</v>
      </c>
      <c r="L1051" s="2" t="s">
        <v>1222</v>
      </c>
      <c r="N1051" s="2" t="s">
        <v>500</v>
      </c>
      <c r="O1051" s="4" t="s">
        <v>501</v>
      </c>
      <c r="P1051" s="2" t="s">
        <v>1344</v>
      </c>
      <c r="Q1051" s="23" t="s">
        <v>262</v>
      </c>
      <c r="R1051" s="23" t="s">
        <v>1513</v>
      </c>
      <c r="S1051" s="22">
        <v>23</v>
      </c>
      <c r="U1051" s="3">
        <v>41.35883</v>
      </c>
      <c r="V1051" s="3">
        <v>-119.2245</v>
      </c>
      <c r="Y1051" s="48">
        <v>-9999</v>
      </c>
      <c r="Z1051" s="14" t="s">
        <v>505</v>
      </c>
      <c r="AB1051" s="44" t="s">
        <v>1071</v>
      </c>
      <c r="AC1051" s="14">
        <v>80</v>
      </c>
    </row>
    <row r="1052" spans="2:29" ht="12">
      <c r="B1052" s="34" t="s">
        <v>1030</v>
      </c>
      <c r="F1052" s="21" t="s">
        <v>1046</v>
      </c>
      <c r="G1052" s="21" t="s">
        <v>1046</v>
      </c>
      <c r="H1052" s="14">
        <v>712</v>
      </c>
      <c r="I1052" s="40" t="s">
        <v>504</v>
      </c>
      <c r="J1052" s="21" t="s">
        <v>1046</v>
      </c>
      <c r="K1052" s="1" t="s">
        <v>1034</v>
      </c>
      <c r="L1052" s="2" t="s">
        <v>1222</v>
      </c>
      <c r="N1052" s="2" t="s">
        <v>500</v>
      </c>
      <c r="O1052" s="4" t="s">
        <v>501</v>
      </c>
      <c r="P1052" s="2" t="s">
        <v>1344</v>
      </c>
      <c r="Q1052" s="23" t="s">
        <v>262</v>
      </c>
      <c r="R1052" s="23" t="s">
        <v>1513</v>
      </c>
      <c r="S1052" s="22">
        <v>23</v>
      </c>
      <c r="U1052" s="3">
        <v>41.35405</v>
      </c>
      <c r="V1052" s="3">
        <v>-119.2238</v>
      </c>
      <c r="Y1052" s="48">
        <v>-9999</v>
      </c>
      <c r="Z1052" s="14" t="s">
        <v>505</v>
      </c>
      <c r="AB1052" s="44" t="s">
        <v>1071</v>
      </c>
      <c r="AC1052" s="14">
        <v>80</v>
      </c>
    </row>
    <row r="1053" spans="2:29" ht="12">
      <c r="B1053" s="34" t="s">
        <v>1030</v>
      </c>
      <c r="F1053" s="21" t="s">
        <v>1046</v>
      </c>
      <c r="G1053" s="21" t="s">
        <v>1046</v>
      </c>
      <c r="H1053" s="14">
        <v>713</v>
      </c>
      <c r="I1053" s="40" t="s">
        <v>504</v>
      </c>
      <c r="J1053" s="21" t="s">
        <v>1046</v>
      </c>
      <c r="K1053" s="1" t="s">
        <v>1034</v>
      </c>
      <c r="L1053" s="2" t="s">
        <v>1222</v>
      </c>
      <c r="N1053" s="2" t="s">
        <v>500</v>
      </c>
      <c r="O1053" s="4" t="s">
        <v>501</v>
      </c>
      <c r="P1053" s="2" t="s">
        <v>1344</v>
      </c>
      <c r="Q1053" s="23" t="s">
        <v>262</v>
      </c>
      <c r="R1053" s="23" t="s">
        <v>1513</v>
      </c>
      <c r="S1053" s="22">
        <v>23</v>
      </c>
      <c r="U1053" s="3">
        <v>41.35329</v>
      </c>
      <c r="V1053" s="3">
        <v>-119.2224</v>
      </c>
      <c r="Y1053" s="48">
        <v>-9999</v>
      </c>
      <c r="Z1053" s="14" t="s">
        <v>505</v>
      </c>
      <c r="AB1053" s="44" t="s">
        <v>1071</v>
      </c>
      <c r="AC1053" s="14">
        <v>80</v>
      </c>
    </row>
    <row r="1054" spans="2:29" ht="12">
      <c r="B1054" s="34" t="s">
        <v>1030</v>
      </c>
      <c r="F1054" s="21" t="s">
        <v>1046</v>
      </c>
      <c r="G1054" s="21" t="s">
        <v>1046</v>
      </c>
      <c r="H1054" s="14">
        <v>714</v>
      </c>
      <c r="I1054" s="40" t="s">
        <v>504</v>
      </c>
      <c r="J1054" s="21" t="s">
        <v>1046</v>
      </c>
      <c r="K1054" s="1" t="s">
        <v>1034</v>
      </c>
      <c r="L1054" s="2" t="s">
        <v>1222</v>
      </c>
      <c r="N1054" s="2" t="s">
        <v>500</v>
      </c>
      <c r="O1054" s="4" t="s">
        <v>501</v>
      </c>
      <c r="P1054" s="2" t="s">
        <v>1344</v>
      </c>
      <c r="Q1054" s="23" t="s">
        <v>262</v>
      </c>
      <c r="R1054" s="23" t="s">
        <v>1513</v>
      </c>
      <c r="S1054" s="22">
        <v>26</v>
      </c>
      <c r="U1054" s="3">
        <v>41.35173</v>
      </c>
      <c r="V1054" s="3">
        <v>-119.2212</v>
      </c>
      <c r="Y1054" s="48">
        <v>-9999</v>
      </c>
      <c r="Z1054" s="14" t="s">
        <v>505</v>
      </c>
      <c r="AB1054" s="44" t="s">
        <v>1071</v>
      </c>
      <c r="AC1054" s="14">
        <v>80</v>
      </c>
    </row>
    <row r="1055" spans="2:29" ht="12">
      <c r="B1055" s="34" t="s">
        <v>1030</v>
      </c>
      <c r="F1055" s="21" t="s">
        <v>1046</v>
      </c>
      <c r="G1055" s="21" t="s">
        <v>1046</v>
      </c>
      <c r="H1055" s="14">
        <v>715</v>
      </c>
      <c r="I1055" s="40" t="s">
        <v>504</v>
      </c>
      <c r="J1055" s="21" t="s">
        <v>1046</v>
      </c>
      <c r="K1055" s="1" t="s">
        <v>1034</v>
      </c>
      <c r="L1055" s="2" t="s">
        <v>1222</v>
      </c>
      <c r="N1055" s="2" t="s">
        <v>500</v>
      </c>
      <c r="O1055" s="4" t="s">
        <v>501</v>
      </c>
      <c r="P1055" s="2" t="s">
        <v>1344</v>
      </c>
      <c r="Q1055" s="23" t="s">
        <v>262</v>
      </c>
      <c r="R1055" s="23" t="s">
        <v>1513</v>
      </c>
      <c r="S1055" s="22">
        <v>26</v>
      </c>
      <c r="U1055" s="3">
        <v>41.3503</v>
      </c>
      <c r="V1055" s="3">
        <v>-119.2216</v>
      </c>
      <c r="Y1055" s="48">
        <v>-9999</v>
      </c>
      <c r="Z1055" s="14" t="s">
        <v>505</v>
      </c>
      <c r="AB1055" s="44" t="s">
        <v>1071</v>
      </c>
      <c r="AC1055" s="14">
        <v>80</v>
      </c>
    </row>
    <row r="1056" spans="2:29" ht="12">
      <c r="B1056" s="34" t="s">
        <v>1030</v>
      </c>
      <c r="F1056" s="21" t="s">
        <v>1046</v>
      </c>
      <c r="G1056" s="21" t="s">
        <v>1046</v>
      </c>
      <c r="H1056" s="14">
        <v>716</v>
      </c>
      <c r="I1056" s="40" t="s">
        <v>504</v>
      </c>
      <c r="J1056" s="42" t="s">
        <v>1046</v>
      </c>
      <c r="K1056" s="1" t="s">
        <v>1034</v>
      </c>
      <c r="L1056" s="2" t="s">
        <v>1099</v>
      </c>
      <c r="N1056" s="2" t="s">
        <v>500</v>
      </c>
      <c r="O1056" s="4" t="s">
        <v>501</v>
      </c>
      <c r="P1056" s="2" t="s">
        <v>1344</v>
      </c>
      <c r="Q1056" s="23" t="s">
        <v>262</v>
      </c>
      <c r="R1056" s="23" t="s">
        <v>1513</v>
      </c>
      <c r="S1056" s="22">
        <v>23</v>
      </c>
      <c r="U1056" s="3">
        <v>41.3526</v>
      </c>
      <c r="V1056" s="3">
        <v>-119.2166</v>
      </c>
      <c r="Y1056" s="48">
        <v>-9999</v>
      </c>
      <c r="Z1056" s="14" t="s">
        <v>505</v>
      </c>
      <c r="AB1056" s="44" t="s">
        <v>1071</v>
      </c>
      <c r="AC1056" s="14">
        <v>80</v>
      </c>
    </row>
    <row r="1057" spans="2:29" ht="12">
      <c r="B1057" s="34" t="s">
        <v>1030</v>
      </c>
      <c r="F1057" s="21" t="s">
        <v>1046</v>
      </c>
      <c r="G1057" s="21" t="s">
        <v>1046</v>
      </c>
      <c r="H1057" s="14">
        <v>718</v>
      </c>
      <c r="I1057" s="40" t="s">
        <v>504</v>
      </c>
      <c r="J1057" s="21" t="s">
        <v>1046</v>
      </c>
      <c r="K1057" s="1" t="s">
        <v>1034</v>
      </c>
      <c r="L1057" s="2" t="s">
        <v>1222</v>
      </c>
      <c r="N1057" s="2" t="s">
        <v>500</v>
      </c>
      <c r="O1057" s="4" t="s">
        <v>501</v>
      </c>
      <c r="P1057" s="2" t="s">
        <v>1344</v>
      </c>
      <c r="Q1057" s="23" t="s">
        <v>262</v>
      </c>
      <c r="R1057" s="23" t="s">
        <v>1513</v>
      </c>
      <c r="S1057" s="22">
        <v>25</v>
      </c>
      <c r="U1057" s="3">
        <v>41.33943</v>
      </c>
      <c r="V1057" s="3">
        <v>-119.1919</v>
      </c>
      <c r="Y1057" s="48">
        <v>-9999</v>
      </c>
      <c r="Z1057" s="14" t="s">
        <v>505</v>
      </c>
      <c r="AB1057" s="44" t="s">
        <v>1071</v>
      </c>
      <c r="AC1057" s="14">
        <v>80</v>
      </c>
    </row>
    <row r="1058" spans="2:29" ht="12">
      <c r="B1058" s="34" t="s">
        <v>1030</v>
      </c>
      <c r="F1058" s="21" t="s">
        <v>1046</v>
      </c>
      <c r="G1058" s="21" t="s">
        <v>1046</v>
      </c>
      <c r="H1058" s="14">
        <v>719</v>
      </c>
      <c r="I1058" s="40" t="s">
        <v>504</v>
      </c>
      <c r="J1058" s="21" t="s">
        <v>1046</v>
      </c>
      <c r="K1058" s="1" t="s">
        <v>1034</v>
      </c>
      <c r="L1058" s="2" t="s">
        <v>1222</v>
      </c>
      <c r="N1058" s="2" t="s">
        <v>500</v>
      </c>
      <c r="O1058" s="4" t="s">
        <v>501</v>
      </c>
      <c r="P1058" s="2" t="s">
        <v>1344</v>
      </c>
      <c r="Q1058" s="23" t="s">
        <v>262</v>
      </c>
      <c r="R1058" s="23" t="s">
        <v>1513</v>
      </c>
      <c r="S1058" s="22">
        <v>25</v>
      </c>
      <c r="U1058" s="3">
        <v>41.339</v>
      </c>
      <c r="V1058" s="3">
        <v>-119.1919</v>
      </c>
      <c r="Y1058" s="48">
        <v>-9999</v>
      </c>
      <c r="Z1058" s="14" t="s">
        <v>505</v>
      </c>
      <c r="AB1058" s="44" t="s">
        <v>1071</v>
      </c>
      <c r="AC1058" s="14">
        <v>80</v>
      </c>
    </row>
    <row r="1059" spans="2:29" ht="12">
      <c r="B1059" s="34" t="s">
        <v>1030</v>
      </c>
      <c r="F1059" s="21" t="s">
        <v>1046</v>
      </c>
      <c r="G1059" s="21" t="s">
        <v>1046</v>
      </c>
      <c r="H1059" s="14">
        <v>720</v>
      </c>
      <c r="I1059" s="40" t="s">
        <v>504</v>
      </c>
      <c r="J1059" s="21" t="s">
        <v>1046</v>
      </c>
      <c r="K1059" s="1" t="s">
        <v>1034</v>
      </c>
      <c r="L1059" s="2" t="s">
        <v>1222</v>
      </c>
      <c r="N1059" s="2" t="s">
        <v>500</v>
      </c>
      <c r="O1059" s="4" t="s">
        <v>501</v>
      </c>
      <c r="P1059" s="2" t="s">
        <v>1344</v>
      </c>
      <c r="Q1059" s="23" t="s">
        <v>262</v>
      </c>
      <c r="R1059" s="23" t="s">
        <v>1513</v>
      </c>
      <c r="S1059" s="22">
        <v>25</v>
      </c>
      <c r="U1059" s="3">
        <v>41.33859</v>
      </c>
      <c r="V1059" s="3">
        <v>-119.1921</v>
      </c>
      <c r="Y1059" s="48">
        <v>-9999</v>
      </c>
      <c r="Z1059" s="14" t="s">
        <v>505</v>
      </c>
      <c r="AB1059" s="44" t="s">
        <v>1071</v>
      </c>
      <c r="AC1059" s="14">
        <v>80</v>
      </c>
    </row>
    <row r="1060" spans="2:29" ht="12">
      <c r="B1060" s="34" t="s">
        <v>1030</v>
      </c>
      <c r="F1060" s="21" t="s">
        <v>1046</v>
      </c>
      <c r="G1060" s="21" t="s">
        <v>1046</v>
      </c>
      <c r="H1060" s="14">
        <v>721</v>
      </c>
      <c r="I1060" s="40" t="s">
        <v>504</v>
      </c>
      <c r="J1060" s="21" t="s">
        <v>1046</v>
      </c>
      <c r="K1060" s="1" t="s">
        <v>1034</v>
      </c>
      <c r="L1060" s="2" t="s">
        <v>1222</v>
      </c>
      <c r="N1060" s="2" t="s">
        <v>500</v>
      </c>
      <c r="O1060" s="4" t="s">
        <v>501</v>
      </c>
      <c r="P1060" s="2" t="s">
        <v>1344</v>
      </c>
      <c r="Q1060" s="23" t="s">
        <v>262</v>
      </c>
      <c r="R1060" s="23" t="s">
        <v>1513</v>
      </c>
      <c r="S1060" s="22">
        <v>23</v>
      </c>
      <c r="U1060" s="3">
        <v>41.35302</v>
      </c>
      <c r="V1060" s="3">
        <v>-119.2225</v>
      </c>
      <c r="Y1060" s="48">
        <v>-9999</v>
      </c>
      <c r="Z1060" s="14" t="s">
        <v>505</v>
      </c>
      <c r="AB1060" s="44" t="s">
        <v>1071</v>
      </c>
      <c r="AC1060" s="14">
        <v>80</v>
      </c>
    </row>
    <row r="1061" spans="2:29" ht="12">
      <c r="B1061" s="34" t="s">
        <v>1030</v>
      </c>
      <c r="F1061" s="21" t="s">
        <v>1046</v>
      </c>
      <c r="G1061" s="21" t="s">
        <v>1046</v>
      </c>
      <c r="H1061" s="14">
        <v>717</v>
      </c>
      <c r="I1061" s="40" t="s">
        <v>504</v>
      </c>
      <c r="J1061" s="42" t="s">
        <v>1046</v>
      </c>
      <c r="K1061" s="1" t="s">
        <v>1034</v>
      </c>
      <c r="L1061" s="2" t="s">
        <v>1099</v>
      </c>
      <c r="N1061" s="2" t="s">
        <v>500</v>
      </c>
      <c r="O1061" s="4" t="s">
        <v>501</v>
      </c>
      <c r="P1061" s="2" t="s">
        <v>1344</v>
      </c>
      <c r="Q1061" s="23" t="s">
        <v>262</v>
      </c>
      <c r="R1061" s="23" t="s">
        <v>1659</v>
      </c>
      <c r="S1061" s="22">
        <v>19</v>
      </c>
      <c r="U1061" s="3">
        <v>41.35711</v>
      </c>
      <c r="V1061" s="3">
        <v>-119.188</v>
      </c>
      <c r="Y1061" s="48">
        <v>-9999</v>
      </c>
      <c r="Z1061" s="14" t="s">
        <v>505</v>
      </c>
      <c r="AB1061" s="44" t="s">
        <v>1071</v>
      </c>
      <c r="AC1061" s="14">
        <v>80</v>
      </c>
    </row>
    <row r="1062" spans="2:29" ht="12">
      <c r="B1062" s="34" t="s">
        <v>1030</v>
      </c>
      <c r="F1062" s="21" t="s">
        <v>1046</v>
      </c>
      <c r="G1062" s="21" t="s">
        <v>1046</v>
      </c>
      <c r="H1062" s="14">
        <v>809</v>
      </c>
      <c r="I1062" s="40" t="s">
        <v>504</v>
      </c>
      <c r="J1062" s="42" t="s">
        <v>1046</v>
      </c>
      <c r="K1062" s="1" t="s">
        <v>1034</v>
      </c>
      <c r="L1062" s="2" t="s">
        <v>1099</v>
      </c>
      <c r="N1062" s="2" t="s">
        <v>500</v>
      </c>
      <c r="O1062" s="4" t="s">
        <v>511</v>
      </c>
      <c r="P1062" s="2" t="s">
        <v>1344</v>
      </c>
      <c r="Q1062" s="23" t="s">
        <v>262</v>
      </c>
      <c r="R1062" s="23" t="s">
        <v>1659</v>
      </c>
      <c r="S1062" s="22">
        <v>18</v>
      </c>
      <c r="U1062" s="3">
        <v>41.38007</v>
      </c>
      <c r="V1062" s="3">
        <v>-119.1809</v>
      </c>
      <c r="Y1062" s="48">
        <v>-9999</v>
      </c>
      <c r="Z1062" s="14" t="s">
        <v>268</v>
      </c>
      <c r="AA1062" s="14" t="s">
        <v>1106</v>
      </c>
      <c r="AB1062" s="44" t="s">
        <v>1071</v>
      </c>
      <c r="AC1062" s="14">
        <v>72</v>
      </c>
    </row>
    <row r="1063" spans="2:29" ht="12">
      <c r="B1063" s="34" t="s">
        <v>1030</v>
      </c>
      <c r="F1063" s="21" t="s">
        <v>1046</v>
      </c>
      <c r="G1063" s="21" t="s">
        <v>1046</v>
      </c>
      <c r="H1063" s="14">
        <v>810</v>
      </c>
      <c r="I1063" s="40" t="s">
        <v>504</v>
      </c>
      <c r="J1063" s="42" t="s">
        <v>1046</v>
      </c>
      <c r="K1063" s="1" t="s">
        <v>1034</v>
      </c>
      <c r="L1063" s="2" t="s">
        <v>1099</v>
      </c>
      <c r="N1063" s="2" t="s">
        <v>500</v>
      </c>
      <c r="O1063" s="4" t="s">
        <v>511</v>
      </c>
      <c r="P1063" s="2" t="s">
        <v>1344</v>
      </c>
      <c r="Q1063" s="23" t="s">
        <v>262</v>
      </c>
      <c r="R1063" s="23" t="s">
        <v>1659</v>
      </c>
      <c r="S1063" s="22">
        <v>18</v>
      </c>
      <c r="U1063" s="3">
        <v>41.37657</v>
      </c>
      <c r="V1063" s="3">
        <v>-119.1823</v>
      </c>
      <c r="Y1063" s="48">
        <v>-9999</v>
      </c>
      <c r="Z1063" s="14" t="s">
        <v>268</v>
      </c>
      <c r="AA1063" s="14" t="s">
        <v>1106</v>
      </c>
      <c r="AB1063" s="44" t="s">
        <v>1071</v>
      </c>
      <c r="AC1063" s="14">
        <v>72</v>
      </c>
    </row>
    <row r="1064" spans="2:29" ht="12">
      <c r="B1064" s="34" t="s">
        <v>1030</v>
      </c>
      <c r="F1064" s="21" t="s">
        <v>1046</v>
      </c>
      <c r="G1064" s="21" t="s">
        <v>1046</v>
      </c>
      <c r="H1064" s="14">
        <v>811</v>
      </c>
      <c r="I1064" s="40" t="s">
        <v>504</v>
      </c>
      <c r="J1064" s="42" t="s">
        <v>1046</v>
      </c>
      <c r="K1064" s="1" t="s">
        <v>1034</v>
      </c>
      <c r="L1064" s="2" t="s">
        <v>1099</v>
      </c>
      <c r="N1064" s="2" t="s">
        <v>500</v>
      </c>
      <c r="O1064" s="4" t="s">
        <v>511</v>
      </c>
      <c r="P1064" s="2" t="s">
        <v>1344</v>
      </c>
      <c r="Q1064" s="23" t="s">
        <v>262</v>
      </c>
      <c r="R1064" s="23" t="s">
        <v>1659</v>
      </c>
      <c r="S1064" s="22">
        <v>18</v>
      </c>
      <c r="U1064" s="3">
        <v>41.37638</v>
      </c>
      <c r="V1064" s="3">
        <v>-119.1821</v>
      </c>
      <c r="Y1064" s="48">
        <v>-9999</v>
      </c>
      <c r="Z1064" s="14" t="s">
        <v>268</v>
      </c>
      <c r="AA1064" s="14" t="s">
        <v>1106</v>
      </c>
      <c r="AB1064" s="44" t="s">
        <v>1071</v>
      </c>
      <c r="AC1064" s="14">
        <v>72</v>
      </c>
    </row>
    <row r="1065" spans="2:29" ht="12">
      <c r="B1065" s="34" t="s">
        <v>1030</v>
      </c>
      <c r="F1065" s="21" t="s">
        <v>512</v>
      </c>
      <c r="G1065" s="21" t="s">
        <v>513</v>
      </c>
      <c r="H1065" s="14">
        <v>813</v>
      </c>
      <c r="I1065" s="40" t="s">
        <v>514</v>
      </c>
      <c r="J1065" s="42">
        <v>123</v>
      </c>
      <c r="K1065" s="1" t="s">
        <v>1034</v>
      </c>
      <c r="L1065" s="2" t="s">
        <v>2359</v>
      </c>
      <c r="N1065" s="2" t="s">
        <v>515</v>
      </c>
      <c r="O1065" s="4" t="s">
        <v>2359</v>
      </c>
      <c r="P1065" s="2" t="s">
        <v>1658</v>
      </c>
      <c r="Q1065" s="23" t="s">
        <v>1608</v>
      </c>
      <c r="R1065" s="23" t="s">
        <v>1489</v>
      </c>
      <c r="S1065" s="22">
        <v>29</v>
      </c>
      <c r="U1065" s="3">
        <v>40.08899</v>
      </c>
      <c r="V1065" s="3">
        <v>-117.7241</v>
      </c>
      <c r="Y1065" s="48">
        <v>-9999</v>
      </c>
      <c r="Z1065" s="14" t="s">
        <v>2324</v>
      </c>
      <c r="AB1065" s="8" t="s">
        <v>1220</v>
      </c>
      <c r="AC1065" s="14">
        <v>90</v>
      </c>
    </row>
    <row r="1066" spans="2:29" ht="12">
      <c r="B1066" s="34" t="s">
        <v>1030</v>
      </c>
      <c r="F1066" s="21" t="s">
        <v>512</v>
      </c>
      <c r="G1066" s="21" t="s">
        <v>513</v>
      </c>
      <c r="H1066" s="14">
        <v>814</v>
      </c>
      <c r="I1066" s="40" t="s">
        <v>514</v>
      </c>
      <c r="J1066" s="42">
        <v>123</v>
      </c>
      <c r="K1066" s="1" t="s">
        <v>1034</v>
      </c>
      <c r="L1066" s="2" t="s">
        <v>516</v>
      </c>
      <c r="N1066" s="2" t="s">
        <v>515</v>
      </c>
      <c r="O1066" s="4" t="s">
        <v>2359</v>
      </c>
      <c r="P1066" s="2" t="s">
        <v>1658</v>
      </c>
      <c r="Q1066" s="23" t="s">
        <v>1608</v>
      </c>
      <c r="R1066" s="23" t="s">
        <v>1489</v>
      </c>
      <c r="S1066" s="22">
        <v>29</v>
      </c>
      <c r="T1066" s="8" t="s">
        <v>1155</v>
      </c>
      <c r="U1066" s="3">
        <v>40.08887</v>
      </c>
      <c r="V1066" s="3">
        <v>-117.7248</v>
      </c>
      <c r="Y1066" s="12">
        <f>73</f>
        <v>73</v>
      </c>
      <c r="Z1066" s="14" t="s">
        <v>2324</v>
      </c>
      <c r="AB1066" s="8" t="s">
        <v>1220</v>
      </c>
      <c r="AC1066" s="14">
        <v>90</v>
      </c>
    </row>
    <row r="1067" spans="2:29" ht="12">
      <c r="B1067" s="34" t="s">
        <v>1030</v>
      </c>
      <c r="F1067" s="21" t="s">
        <v>512</v>
      </c>
      <c r="G1067" s="21" t="s">
        <v>513</v>
      </c>
      <c r="H1067" s="14">
        <v>815</v>
      </c>
      <c r="I1067" s="40" t="s">
        <v>514</v>
      </c>
      <c r="J1067" s="42">
        <v>123</v>
      </c>
      <c r="K1067" s="1" t="s">
        <v>1034</v>
      </c>
      <c r="L1067" s="2" t="s">
        <v>2359</v>
      </c>
      <c r="N1067" s="2" t="s">
        <v>515</v>
      </c>
      <c r="O1067" s="4" t="s">
        <v>2359</v>
      </c>
      <c r="P1067" s="2" t="s">
        <v>1658</v>
      </c>
      <c r="Q1067" s="23" t="s">
        <v>1608</v>
      </c>
      <c r="R1067" s="23" t="s">
        <v>1489</v>
      </c>
      <c r="S1067" s="22">
        <v>29</v>
      </c>
      <c r="U1067" s="3">
        <v>40.08844</v>
      </c>
      <c r="V1067" s="3">
        <v>-117.7249</v>
      </c>
      <c r="Y1067" s="48">
        <v>-9999</v>
      </c>
      <c r="Z1067" s="14" t="s">
        <v>2324</v>
      </c>
      <c r="AB1067" s="8" t="s">
        <v>1220</v>
      </c>
      <c r="AC1067" s="14">
        <v>90</v>
      </c>
    </row>
    <row r="1068" spans="2:29" ht="12">
      <c r="B1068" s="34" t="s">
        <v>1030</v>
      </c>
      <c r="F1068" s="21" t="s">
        <v>512</v>
      </c>
      <c r="G1068" s="21" t="s">
        <v>513</v>
      </c>
      <c r="H1068" s="14">
        <v>816</v>
      </c>
      <c r="I1068" s="40" t="s">
        <v>514</v>
      </c>
      <c r="J1068" s="42">
        <v>123</v>
      </c>
      <c r="K1068" s="1" t="s">
        <v>1034</v>
      </c>
      <c r="L1068" s="2" t="s">
        <v>2359</v>
      </c>
      <c r="N1068" s="2" t="s">
        <v>515</v>
      </c>
      <c r="O1068" s="4" t="s">
        <v>2359</v>
      </c>
      <c r="P1068" s="2" t="s">
        <v>1658</v>
      </c>
      <c r="Q1068" s="23" t="s">
        <v>1608</v>
      </c>
      <c r="R1068" s="23" t="s">
        <v>1489</v>
      </c>
      <c r="S1068" s="22">
        <v>29</v>
      </c>
      <c r="U1068" s="3">
        <v>40.08828</v>
      </c>
      <c r="V1068" s="3">
        <v>-117.7246</v>
      </c>
      <c r="Y1068" s="48">
        <v>-9999</v>
      </c>
      <c r="Z1068" s="14" t="s">
        <v>2324</v>
      </c>
      <c r="AB1068" s="8" t="s">
        <v>1220</v>
      </c>
      <c r="AC1068" s="14">
        <v>90</v>
      </c>
    </row>
    <row r="1069" spans="2:29" ht="12">
      <c r="B1069" s="34" t="s">
        <v>1030</v>
      </c>
      <c r="F1069" s="21" t="s">
        <v>512</v>
      </c>
      <c r="G1069" s="21" t="s">
        <v>513</v>
      </c>
      <c r="H1069" s="14">
        <v>817</v>
      </c>
      <c r="I1069" s="40" t="s">
        <v>514</v>
      </c>
      <c r="J1069" s="42">
        <v>123</v>
      </c>
      <c r="K1069" s="1" t="s">
        <v>1034</v>
      </c>
      <c r="L1069" s="2" t="s">
        <v>2359</v>
      </c>
      <c r="N1069" s="2" t="s">
        <v>515</v>
      </c>
      <c r="O1069" s="4" t="s">
        <v>2359</v>
      </c>
      <c r="P1069" s="2" t="s">
        <v>1658</v>
      </c>
      <c r="Q1069" s="23" t="s">
        <v>1608</v>
      </c>
      <c r="R1069" s="23" t="s">
        <v>1489</v>
      </c>
      <c r="S1069" s="22">
        <v>29</v>
      </c>
      <c r="U1069" s="3">
        <v>40.08804</v>
      </c>
      <c r="V1069" s="3">
        <v>-117.7246</v>
      </c>
      <c r="Y1069" s="48">
        <v>-9999</v>
      </c>
      <c r="Z1069" s="14" t="s">
        <v>2324</v>
      </c>
      <c r="AB1069" s="8" t="s">
        <v>1220</v>
      </c>
      <c r="AC1069" s="14">
        <v>90</v>
      </c>
    </row>
    <row r="1070" spans="2:29" ht="12">
      <c r="B1070" s="34" t="s">
        <v>1030</v>
      </c>
      <c r="F1070" s="21" t="s">
        <v>512</v>
      </c>
      <c r="G1070" s="21" t="s">
        <v>513</v>
      </c>
      <c r="H1070" s="14">
        <v>818</v>
      </c>
      <c r="I1070" s="40" t="s">
        <v>514</v>
      </c>
      <c r="J1070" s="42">
        <v>123</v>
      </c>
      <c r="K1070" s="1" t="s">
        <v>1034</v>
      </c>
      <c r="L1070" s="2" t="s">
        <v>2359</v>
      </c>
      <c r="N1070" s="2" t="s">
        <v>515</v>
      </c>
      <c r="O1070" s="4" t="s">
        <v>2359</v>
      </c>
      <c r="P1070" s="2" t="s">
        <v>1658</v>
      </c>
      <c r="Q1070" s="23" t="s">
        <v>1608</v>
      </c>
      <c r="R1070" s="23" t="s">
        <v>1489</v>
      </c>
      <c r="S1070" s="22">
        <v>29</v>
      </c>
      <c r="U1070" s="3">
        <v>40.08741</v>
      </c>
      <c r="V1070" s="3">
        <v>-117.7248</v>
      </c>
      <c r="Y1070" s="48">
        <v>-9999</v>
      </c>
      <c r="Z1070" s="14" t="s">
        <v>2324</v>
      </c>
      <c r="AB1070" s="8" t="s">
        <v>1220</v>
      </c>
      <c r="AC1070" s="14">
        <v>90</v>
      </c>
    </row>
    <row r="1071" spans="2:29" ht="12">
      <c r="B1071" s="34" t="s">
        <v>1030</v>
      </c>
      <c r="F1071" s="21" t="s">
        <v>512</v>
      </c>
      <c r="G1071" s="21" t="s">
        <v>513</v>
      </c>
      <c r="H1071" s="14">
        <v>819</v>
      </c>
      <c r="I1071" s="40" t="s">
        <v>514</v>
      </c>
      <c r="J1071" s="42">
        <v>123</v>
      </c>
      <c r="K1071" s="1" t="s">
        <v>1034</v>
      </c>
      <c r="L1071" s="2" t="s">
        <v>2359</v>
      </c>
      <c r="N1071" s="2" t="s">
        <v>515</v>
      </c>
      <c r="O1071" s="4" t="s">
        <v>2359</v>
      </c>
      <c r="P1071" s="2" t="s">
        <v>1658</v>
      </c>
      <c r="Q1071" s="23" t="s">
        <v>1608</v>
      </c>
      <c r="R1071" s="23" t="s">
        <v>1489</v>
      </c>
      <c r="S1071" s="22">
        <v>29</v>
      </c>
      <c r="U1071" s="3">
        <v>40.08693</v>
      </c>
      <c r="V1071" s="3">
        <v>-117.7253</v>
      </c>
      <c r="Y1071" s="48">
        <v>-9999</v>
      </c>
      <c r="Z1071" s="14" t="s">
        <v>2324</v>
      </c>
      <c r="AB1071" s="8" t="s">
        <v>1220</v>
      </c>
      <c r="AC1071" s="14">
        <v>90</v>
      </c>
    </row>
    <row r="1072" spans="2:29" ht="12">
      <c r="B1072" t="s">
        <v>1281</v>
      </c>
      <c r="F1072" s="21" t="s">
        <v>1046</v>
      </c>
      <c r="G1072" s="21">
        <v>71093</v>
      </c>
      <c r="H1072" s="14" t="s">
        <v>1046</v>
      </c>
      <c r="I1072" s="40">
        <v>86</v>
      </c>
      <c r="J1072" s="42">
        <v>384</v>
      </c>
      <c r="K1072" s="1" t="s">
        <v>1057</v>
      </c>
      <c r="L1072" s="4" t="s">
        <v>517</v>
      </c>
      <c r="M1072" s="4"/>
      <c r="N1072" s="2" t="s">
        <v>518</v>
      </c>
      <c r="O1072" s="4" t="s">
        <v>519</v>
      </c>
      <c r="P1072" s="2" t="s">
        <v>1038</v>
      </c>
      <c r="Q1072" s="24" t="s">
        <v>1901</v>
      </c>
      <c r="R1072" s="24" t="s">
        <v>1669</v>
      </c>
      <c r="S1072" s="25" t="s">
        <v>1270</v>
      </c>
      <c r="T1072"/>
      <c r="U1072" s="3">
        <v>37.87672</v>
      </c>
      <c r="V1072" s="3">
        <v>-117.6674</v>
      </c>
      <c r="Y1072" s="48">
        <v>-9999</v>
      </c>
      <c r="Z1072" s="14" t="s">
        <v>1922</v>
      </c>
      <c r="AA1072" s="14" t="s">
        <v>1054</v>
      </c>
      <c r="AB1072" s="8" t="s">
        <v>520</v>
      </c>
      <c r="AC1072" s="14">
        <v>87</v>
      </c>
    </row>
    <row r="1073" spans="2:29" ht="12">
      <c r="B1073" s="34" t="s">
        <v>1030</v>
      </c>
      <c r="F1073" s="21" t="s">
        <v>1046</v>
      </c>
      <c r="H1073" s="14">
        <v>1056</v>
      </c>
      <c r="I1073" s="40" t="s">
        <v>523</v>
      </c>
      <c r="K1073" s="1" t="s">
        <v>1057</v>
      </c>
      <c r="L1073" s="2" t="s">
        <v>2129</v>
      </c>
      <c r="N1073" s="2" t="s">
        <v>518</v>
      </c>
      <c r="O1073" s="4" t="s">
        <v>519</v>
      </c>
      <c r="P1073" s="2" t="s">
        <v>1038</v>
      </c>
      <c r="Q1073" s="23" t="s">
        <v>1914</v>
      </c>
      <c r="R1073" s="23" t="s">
        <v>524</v>
      </c>
      <c r="S1073" s="22">
        <v>29</v>
      </c>
      <c r="U1073" s="3">
        <v>37.90835</v>
      </c>
      <c r="V1073" s="3">
        <v>-117.6635</v>
      </c>
      <c r="Y1073" s="48">
        <v>-9999</v>
      </c>
      <c r="Z1073" s="14" t="s">
        <v>525</v>
      </c>
      <c r="AC1073" s="14">
        <v>87</v>
      </c>
    </row>
    <row r="1074" spans="2:29" ht="12.75">
      <c r="B1074" t="s">
        <v>521</v>
      </c>
      <c r="C1074" s="4" t="s">
        <v>1045</v>
      </c>
      <c r="D1074" s="4"/>
      <c r="F1074" s="21">
        <v>74752</v>
      </c>
      <c r="G1074" s="21">
        <v>71202</v>
      </c>
      <c r="H1074" s="14" t="s">
        <v>1046</v>
      </c>
      <c r="I1074" s="40">
        <v>86</v>
      </c>
      <c r="J1074" s="42" t="s">
        <v>1046</v>
      </c>
      <c r="K1074" s="1" t="s">
        <v>1047</v>
      </c>
      <c r="L1074" s="2" t="s">
        <v>1861</v>
      </c>
      <c r="N1074" s="2" t="s">
        <v>518</v>
      </c>
      <c r="O1074" s="28" t="s">
        <v>1930</v>
      </c>
      <c r="P1074" s="2" t="s">
        <v>1038</v>
      </c>
      <c r="Q1074" s="26" t="s">
        <v>1914</v>
      </c>
      <c r="R1074" s="26" t="s">
        <v>1761</v>
      </c>
      <c r="S1074" s="27">
        <v>14</v>
      </c>
      <c r="T1074" s="5"/>
      <c r="U1074" s="7">
        <v>37.94488</v>
      </c>
      <c r="V1074" s="7">
        <v>-117.834</v>
      </c>
      <c r="W1074" s="7"/>
      <c r="X1074" s="7"/>
      <c r="Y1074" s="13">
        <v>21.7</v>
      </c>
      <c r="Z1074" s="28" t="s">
        <v>522</v>
      </c>
      <c r="AA1074" s="31" t="s">
        <v>1106</v>
      </c>
      <c r="AC1074" s="14">
        <v>87</v>
      </c>
    </row>
    <row r="1075" spans="2:28" ht="12">
      <c r="B1075" t="s">
        <v>1044</v>
      </c>
      <c r="F1075" s="21" t="s">
        <v>526</v>
      </c>
      <c r="G1075" s="21" t="s">
        <v>527</v>
      </c>
      <c r="H1075" s="14" t="s">
        <v>1046</v>
      </c>
      <c r="I1075" s="40">
        <v>86</v>
      </c>
      <c r="J1075" s="42" t="s">
        <v>1046</v>
      </c>
      <c r="K1075" s="1" t="s">
        <v>1047</v>
      </c>
      <c r="L1075" s="4" t="s">
        <v>528</v>
      </c>
      <c r="M1075" s="4"/>
      <c r="N1075" s="2" t="s">
        <v>518</v>
      </c>
      <c r="O1075" s="4" t="s">
        <v>1930</v>
      </c>
      <c r="P1075" s="2" t="s">
        <v>1038</v>
      </c>
      <c r="Q1075" s="23" t="s">
        <v>1914</v>
      </c>
      <c r="R1075" s="23" t="s">
        <v>1489</v>
      </c>
      <c r="S1075" s="22">
        <v>6</v>
      </c>
      <c r="U1075" s="3">
        <v>37.97411</v>
      </c>
      <c r="V1075" s="3">
        <v>-117.7973</v>
      </c>
      <c r="Y1075" s="11">
        <v>25</v>
      </c>
      <c r="AB1075" s="45" t="s">
        <v>1008</v>
      </c>
    </row>
    <row r="1076" spans="2:29" ht="12">
      <c r="B1076" t="s">
        <v>1044</v>
      </c>
      <c r="F1076" s="21" t="s">
        <v>526</v>
      </c>
      <c r="G1076" s="21" t="s">
        <v>527</v>
      </c>
      <c r="H1076" s="14" t="s">
        <v>1046</v>
      </c>
      <c r="I1076" s="40">
        <v>86</v>
      </c>
      <c r="J1076" s="42" t="s">
        <v>1046</v>
      </c>
      <c r="K1076" s="1" t="s">
        <v>1047</v>
      </c>
      <c r="L1076" s="4" t="s">
        <v>529</v>
      </c>
      <c r="M1076" s="4"/>
      <c r="N1076" s="2" t="s">
        <v>518</v>
      </c>
      <c r="O1076" s="4" t="s">
        <v>530</v>
      </c>
      <c r="P1076" s="2" t="s">
        <v>1038</v>
      </c>
      <c r="Q1076" s="23" t="s">
        <v>1914</v>
      </c>
      <c r="R1076" s="23" t="s">
        <v>1489</v>
      </c>
      <c r="S1076" s="22">
        <v>6</v>
      </c>
      <c r="U1076" s="3">
        <v>37.97411</v>
      </c>
      <c r="V1076" s="3">
        <v>-117.7973</v>
      </c>
      <c r="Y1076" s="11">
        <v>27</v>
      </c>
      <c r="Z1076" s="14" t="s">
        <v>531</v>
      </c>
      <c r="AA1076" s="14" t="s">
        <v>1106</v>
      </c>
      <c r="AC1076" s="14">
        <v>87</v>
      </c>
    </row>
    <row r="1077" spans="2:29" ht="12">
      <c r="B1077" t="s">
        <v>1044</v>
      </c>
      <c r="F1077" s="21">
        <v>611</v>
      </c>
      <c r="G1077" s="21">
        <v>70130</v>
      </c>
      <c r="H1077" s="14" t="s">
        <v>1046</v>
      </c>
      <c r="I1077" s="40">
        <v>160</v>
      </c>
      <c r="J1077" s="42">
        <v>263</v>
      </c>
      <c r="K1077" s="1" t="s">
        <v>1034</v>
      </c>
      <c r="L1077" s="2" t="s">
        <v>532</v>
      </c>
      <c r="M1077"/>
      <c r="N1077" s="2" t="s">
        <v>533</v>
      </c>
      <c r="O1077" s="4" t="s">
        <v>534</v>
      </c>
      <c r="P1077" s="2" t="s">
        <v>1244</v>
      </c>
      <c r="Q1077" s="24" t="s">
        <v>1536</v>
      </c>
      <c r="R1077" s="24" t="s">
        <v>1669</v>
      </c>
      <c r="S1077" s="25" t="s">
        <v>1405</v>
      </c>
      <c r="T1077"/>
      <c r="U1077" s="3">
        <v>39.35</v>
      </c>
      <c r="V1077" s="3">
        <v>-117.55833</v>
      </c>
      <c r="Y1077" s="12">
        <f>86</f>
        <v>86</v>
      </c>
      <c r="Z1077" s="18" t="s">
        <v>535</v>
      </c>
      <c r="AA1077" s="14" t="s">
        <v>1054</v>
      </c>
      <c r="AB1077" s="8" t="s">
        <v>1220</v>
      </c>
      <c r="AC1077" s="14">
        <v>80</v>
      </c>
    </row>
    <row r="1078" spans="2:29" ht="12">
      <c r="B1078" s="34" t="s">
        <v>1030</v>
      </c>
      <c r="F1078" s="21" t="s">
        <v>1046</v>
      </c>
      <c r="G1078" s="21" t="s">
        <v>1046</v>
      </c>
      <c r="H1078" s="14">
        <v>134</v>
      </c>
      <c r="I1078" s="40" t="s">
        <v>536</v>
      </c>
      <c r="J1078" s="43" t="s">
        <v>1046</v>
      </c>
      <c r="K1078" s="1" t="s">
        <v>1034</v>
      </c>
      <c r="L1078" s="2" t="s">
        <v>1250</v>
      </c>
      <c r="N1078" s="2" t="s">
        <v>533</v>
      </c>
      <c r="O1078" s="4" t="s">
        <v>534</v>
      </c>
      <c r="P1078" s="2" t="s">
        <v>1244</v>
      </c>
      <c r="Q1078" s="23" t="s">
        <v>1536</v>
      </c>
      <c r="R1078" s="23" t="s">
        <v>1669</v>
      </c>
      <c r="S1078" s="22">
        <v>26</v>
      </c>
      <c r="U1078" s="3">
        <v>39.30996</v>
      </c>
      <c r="V1078" s="3">
        <v>-117.5535</v>
      </c>
      <c r="Y1078" s="48">
        <v>-9999</v>
      </c>
      <c r="Z1078" s="14" t="s">
        <v>537</v>
      </c>
      <c r="AB1078" s="44" t="s">
        <v>1071</v>
      </c>
      <c r="AC1078" s="14">
        <v>80</v>
      </c>
    </row>
    <row r="1079" spans="2:29" ht="12">
      <c r="B1079" s="34" t="s">
        <v>1030</v>
      </c>
      <c r="F1079" s="21" t="s">
        <v>1046</v>
      </c>
      <c r="G1079" s="21" t="s">
        <v>1046</v>
      </c>
      <c r="H1079" s="14">
        <v>135</v>
      </c>
      <c r="I1079" s="40" t="s">
        <v>536</v>
      </c>
      <c r="J1079" s="43" t="s">
        <v>1046</v>
      </c>
      <c r="K1079" s="1" t="s">
        <v>1034</v>
      </c>
      <c r="L1079" s="2" t="s">
        <v>1250</v>
      </c>
      <c r="N1079" s="2" t="s">
        <v>533</v>
      </c>
      <c r="O1079" s="4" t="s">
        <v>534</v>
      </c>
      <c r="P1079" s="2" t="s">
        <v>1244</v>
      </c>
      <c r="Q1079" s="23" t="s">
        <v>1536</v>
      </c>
      <c r="R1079" s="23" t="s">
        <v>1669</v>
      </c>
      <c r="S1079" s="22">
        <v>26</v>
      </c>
      <c r="U1079" s="3">
        <v>39.31244</v>
      </c>
      <c r="V1079" s="3">
        <v>-117.5508</v>
      </c>
      <c r="Y1079" s="48">
        <v>-9999</v>
      </c>
      <c r="Z1079" s="14" t="s">
        <v>537</v>
      </c>
      <c r="AB1079" s="44" t="s">
        <v>1071</v>
      </c>
      <c r="AC1079" s="14">
        <v>80</v>
      </c>
    </row>
    <row r="1080" spans="2:29" ht="12">
      <c r="B1080" s="34" t="s">
        <v>1030</v>
      </c>
      <c r="F1080" s="21" t="s">
        <v>1046</v>
      </c>
      <c r="G1080" s="21" t="s">
        <v>1046</v>
      </c>
      <c r="H1080" s="14">
        <v>136</v>
      </c>
      <c r="I1080" s="40" t="s">
        <v>536</v>
      </c>
      <c r="J1080" s="43" t="s">
        <v>1046</v>
      </c>
      <c r="K1080" s="1" t="s">
        <v>1034</v>
      </c>
      <c r="L1080" s="2" t="s">
        <v>1250</v>
      </c>
      <c r="N1080" s="2" t="s">
        <v>533</v>
      </c>
      <c r="O1080" s="4" t="s">
        <v>534</v>
      </c>
      <c r="P1080" s="2" t="s">
        <v>1244</v>
      </c>
      <c r="Q1080" s="23" t="s">
        <v>1536</v>
      </c>
      <c r="R1080" s="23" t="s">
        <v>1669</v>
      </c>
      <c r="S1080" s="22">
        <v>26</v>
      </c>
      <c r="U1080" s="3">
        <v>39.31247</v>
      </c>
      <c r="V1080" s="3">
        <v>-117.5506</v>
      </c>
      <c r="Y1080" s="48">
        <v>-9999</v>
      </c>
      <c r="Z1080" s="14" t="s">
        <v>537</v>
      </c>
      <c r="AB1080" s="44" t="s">
        <v>1071</v>
      </c>
      <c r="AC1080" s="14">
        <v>80</v>
      </c>
    </row>
    <row r="1081" spans="2:29" ht="12">
      <c r="B1081" s="34" t="s">
        <v>1030</v>
      </c>
      <c r="F1081" s="21" t="s">
        <v>1046</v>
      </c>
      <c r="G1081" s="21" t="s">
        <v>1046</v>
      </c>
      <c r="H1081" s="14">
        <v>137</v>
      </c>
      <c r="I1081" s="40" t="s">
        <v>536</v>
      </c>
      <c r="J1081" s="43" t="s">
        <v>1046</v>
      </c>
      <c r="K1081" s="1" t="s">
        <v>1034</v>
      </c>
      <c r="L1081" s="2" t="s">
        <v>1250</v>
      </c>
      <c r="N1081" s="2" t="s">
        <v>533</v>
      </c>
      <c r="O1081" s="4" t="s">
        <v>534</v>
      </c>
      <c r="P1081" s="2" t="s">
        <v>1244</v>
      </c>
      <c r="Q1081" s="23" t="s">
        <v>1536</v>
      </c>
      <c r="R1081" s="23" t="s">
        <v>1669</v>
      </c>
      <c r="S1081" s="22">
        <v>26</v>
      </c>
      <c r="U1081" s="3">
        <v>39.31262</v>
      </c>
      <c r="V1081" s="3">
        <v>-117.5503</v>
      </c>
      <c r="Y1081" s="48">
        <v>-9999</v>
      </c>
      <c r="Z1081" s="14" t="s">
        <v>537</v>
      </c>
      <c r="AB1081" s="44" t="s">
        <v>1071</v>
      </c>
      <c r="AC1081" s="14">
        <v>80</v>
      </c>
    </row>
    <row r="1082" spans="2:29" ht="12">
      <c r="B1082" s="34" t="s">
        <v>1030</v>
      </c>
      <c r="F1082" s="21" t="s">
        <v>1046</v>
      </c>
      <c r="G1082" s="21" t="s">
        <v>1046</v>
      </c>
      <c r="H1082" s="14">
        <v>138</v>
      </c>
      <c r="I1082" s="40" t="s">
        <v>536</v>
      </c>
      <c r="J1082" s="43" t="s">
        <v>1046</v>
      </c>
      <c r="K1082" s="1" t="s">
        <v>1034</v>
      </c>
      <c r="L1082" s="2" t="s">
        <v>1250</v>
      </c>
      <c r="N1082" s="2" t="s">
        <v>533</v>
      </c>
      <c r="O1082" s="4" t="s">
        <v>534</v>
      </c>
      <c r="P1082" s="2" t="s">
        <v>1244</v>
      </c>
      <c r="Q1082" s="23" t="s">
        <v>1536</v>
      </c>
      <c r="R1082" s="23" t="s">
        <v>1669</v>
      </c>
      <c r="S1082" s="22">
        <v>26</v>
      </c>
      <c r="U1082" s="3">
        <v>39.31276</v>
      </c>
      <c r="V1082" s="3">
        <v>-117.5501</v>
      </c>
      <c r="Y1082" s="48">
        <v>-9999</v>
      </c>
      <c r="Z1082" s="14" t="s">
        <v>537</v>
      </c>
      <c r="AB1082" s="44" t="s">
        <v>1071</v>
      </c>
      <c r="AC1082" s="14">
        <v>80</v>
      </c>
    </row>
    <row r="1083" spans="2:29" ht="12">
      <c r="B1083" s="34" t="s">
        <v>1030</v>
      </c>
      <c r="F1083" s="21" t="s">
        <v>1046</v>
      </c>
      <c r="G1083" s="21" t="s">
        <v>1046</v>
      </c>
      <c r="H1083" s="14">
        <v>139</v>
      </c>
      <c r="I1083" s="40" t="s">
        <v>536</v>
      </c>
      <c r="J1083" s="43" t="s">
        <v>1046</v>
      </c>
      <c r="K1083" s="1" t="s">
        <v>1034</v>
      </c>
      <c r="L1083" s="2" t="s">
        <v>1250</v>
      </c>
      <c r="N1083" s="2" t="s">
        <v>533</v>
      </c>
      <c r="O1083" s="4" t="s">
        <v>534</v>
      </c>
      <c r="P1083" s="2" t="s">
        <v>1244</v>
      </c>
      <c r="Q1083" s="23" t="s">
        <v>1536</v>
      </c>
      <c r="R1083" s="23" t="s">
        <v>1669</v>
      </c>
      <c r="S1083" s="22">
        <v>26</v>
      </c>
      <c r="U1083" s="3">
        <v>39.31287</v>
      </c>
      <c r="V1083" s="3">
        <v>-117.5498</v>
      </c>
      <c r="Y1083" s="48">
        <v>-9999</v>
      </c>
      <c r="Z1083" s="14" t="s">
        <v>537</v>
      </c>
      <c r="AB1083" s="44" t="s">
        <v>1071</v>
      </c>
      <c r="AC1083" s="14">
        <v>80</v>
      </c>
    </row>
    <row r="1084" spans="2:29" ht="12">
      <c r="B1084" s="34" t="s">
        <v>1030</v>
      </c>
      <c r="F1084" s="21" t="s">
        <v>1046</v>
      </c>
      <c r="G1084" s="21" t="s">
        <v>1046</v>
      </c>
      <c r="H1084" s="14">
        <v>140</v>
      </c>
      <c r="I1084" s="40" t="s">
        <v>536</v>
      </c>
      <c r="J1084" s="43" t="s">
        <v>1046</v>
      </c>
      <c r="K1084" s="1" t="s">
        <v>1034</v>
      </c>
      <c r="L1084" s="2" t="s">
        <v>1250</v>
      </c>
      <c r="N1084" s="2" t="s">
        <v>533</v>
      </c>
      <c r="O1084" s="4" t="s">
        <v>534</v>
      </c>
      <c r="P1084" s="2" t="s">
        <v>1244</v>
      </c>
      <c r="Q1084" s="23" t="s">
        <v>1536</v>
      </c>
      <c r="R1084" s="23" t="s">
        <v>1669</v>
      </c>
      <c r="S1084" s="22">
        <v>26</v>
      </c>
      <c r="U1084" s="3">
        <v>39.3125</v>
      </c>
      <c r="V1084" s="3">
        <v>-117.5502</v>
      </c>
      <c r="Y1084" s="48">
        <v>-9999</v>
      </c>
      <c r="Z1084" s="14" t="s">
        <v>537</v>
      </c>
      <c r="AB1084" s="44" t="s">
        <v>1071</v>
      </c>
      <c r="AC1084" s="14">
        <v>80</v>
      </c>
    </row>
    <row r="1085" spans="2:29" ht="12">
      <c r="B1085" s="34" t="s">
        <v>1030</v>
      </c>
      <c r="F1085" s="21" t="s">
        <v>1046</v>
      </c>
      <c r="G1085" s="21" t="s">
        <v>1046</v>
      </c>
      <c r="H1085" s="14">
        <v>141</v>
      </c>
      <c r="I1085" s="40" t="s">
        <v>536</v>
      </c>
      <c r="J1085" s="43" t="s">
        <v>1046</v>
      </c>
      <c r="K1085" s="1" t="s">
        <v>1034</v>
      </c>
      <c r="L1085" s="2" t="s">
        <v>1250</v>
      </c>
      <c r="N1085" s="2" t="s">
        <v>533</v>
      </c>
      <c r="O1085" s="4" t="s">
        <v>534</v>
      </c>
      <c r="P1085" s="2" t="s">
        <v>1244</v>
      </c>
      <c r="Q1085" s="23" t="s">
        <v>1536</v>
      </c>
      <c r="R1085" s="23" t="s">
        <v>1669</v>
      </c>
      <c r="S1085" s="22">
        <v>25</v>
      </c>
      <c r="U1085" s="3">
        <v>39.31261</v>
      </c>
      <c r="V1085" s="3">
        <v>-117.5499</v>
      </c>
      <c r="Y1085" s="48">
        <v>-9999</v>
      </c>
      <c r="Z1085" s="14" t="s">
        <v>537</v>
      </c>
      <c r="AB1085" s="44" t="s">
        <v>1071</v>
      </c>
      <c r="AC1085" s="14">
        <v>80</v>
      </c>
    </row>
    <row r="1086" spans="2:29" ht="12">
      <c r="B1086" s="34" t="s">
        <v>1030</v>
      </c>
      <c r="F1086" s="21" t="s">
        <v>1046</v>
      </c>
      <c r="G1086" s="21" t="s">
        <v>1046</v>
      </c>
      <c r="H1086" s="14">
        <v>142</v>
      </c>
      <c r="I1086" s="40" t="s">
        <v>536</v>
      </c>
      <c r="J1086" s="43" t="s">
        <v>1046</v>
      </c>
      <c r="K1086" s="1" t="s">
        <v>1034</v>
      </c>
      <c r="L1086" s="2" t="s">
        <v>1250</v>
      </c>
      <c r="N1086" s="2" t="s">
        <v>533</v>
      </c>
      <c r="O1086" s="4" t="s">
        <v>534</v>
      </c>
      <c r="P1086" s="2" t="s">
        <v>1244</v>
      </c>
      <c r="Q1086" s="23" t="s">
        <v>1536</v>
      </c>
      <c r="R1086" s="23" t="s">
        <v>1669</v>
      </c>
      <c r="S1086" s="22">
        <v>25</v>
      </c>
      <c r="U1086" s="3">
        <v>39.31273</v>
      </c>
      <c r="V1086" s="3">
        <v>-117.5497</v>
      </c>
      <c r="Y1086" s="48">
        <v>-9999</v>
      </c>
      <c r="Z1086" s="14" t="s">
        <v>537</v>
      </c>
      <c r="AB1086" s="44" t="s">
        <v>1071</v>
      </c>
      <c r="AC1086" s="14">
        <v>80</v>
      </c>
    </row>
    <row r="1087" spans="2:29" ht="12">
      <c r="B1087" s="34" t="s">
        <v>1030</v>
      </c>
      <c r="F1087" s="21" t="s">
        <v>1046</v>
      </c>
      <c r="G1087" s="21" t="s">
        <v>1046</v>
      </c>
      <c r="H1087" s="14">
        <v>143</v>
      </c>
      <c r="I1087" s="40" t="s">
        <v>536</v>
      </c>
      <c r="J1087" s="43" t="s">
        <v>1046</v>
      </c>
      <c r="K1087" s="1" t="s">
        <v>1034</v>
      </c>
      <c r="L1087" s="2" t="s">
        <v>1250</v>
      </c>
      <c r="N1087" s="2" t="s">
        <v>533</v>
      </c>
      <c r="O1087" s="4" t="s">
        <v>534</v>
      </c>
      <c r="P1087" s="2" t="s">
        <v>1244</v>
      </c>
      <c r="Q1087" s="23" t="s">
        <v>1536</v>
      </c>
      <c r="R1087" s="23" t="s">
        <v>1669</v>
      </c>
      <c r="S1087" s="22">
        <v>25</v>
      </c>
      <c r="U1087" s="3">
        <v>39.31283</v>
      </c>
      <c r="V1087" s="3">
        <v>-117.5494</v>
      </c>
      <c r="Y1087" s="48">
        <v>-9999</v>
      </c>
      <c r="Z1087" s="14" t="s">
        <v>537</v>
      </c>
      <c r="AB1087" s="44" t="s">
        <v>1071</v>
      </c>
      <c r="AC1087" s="14">
        <v>80</v>
      </c>
    </row>
    <row r="1088" spans="2:29" ht="12">
      <c r="B1088" s="34" t="s">
        <v>1030</v>
      </c>
      <c r="F1088" s="21" t="s">
        <v>1046</v>
      </c>
      <c r="G1088" s="21" t="s">
        <v>1046</v>
      </c>
      <c r="H1088" s="14">
        <v>144</v>
      </c>
      <c r="I1088" s="40" t="s">
        <v>536</v>
      </c>
      <c r="J1088" s="43" t="s">
        <v>1046</v>
      </c>
      <c r="K1088" s="1" t="s">
        <v>1034</v>
      </c>
      <c r="L1088" s="2" t="s">
        <v>1250</v>
      </c>
      <c r="N1088" s="2" t="s">
        <v>533</v>
      </c>
      <c r="O1088" s="4" t="s">
        <v>534</v>
      </c>
      <c r="P1088" s="2" t="s">
        <v>1244</v>
      </c>
      <c r="Q1088" s="23" t="s">
        <v>1536</v>
      </c>
      <c r="R1088" s="23" t="s">
        <v>1669</v>
      </c>
      <c r="S1088" s="22">
        <v>25</v>
      </c>
      <c r="U1088" s="3">
        <v>39.31263</v>
      </c>
      <c r="V1088" s="3">
        <v>-117.5492</v>
      </c>
      <c r="Y1088" s="48">
        <v>-9999</v>
      </c>
      <c r="Z1088" s="14" t="s">
        <v>537</v>
      </c>
      <c r="AB1088" s="44" t="s">
        <v>1071</v>
      </c>
      <c r="AC1088" s="14">
        <v>80</v>
      </c>
    </row>
    <row r="1089" spans="2:29" ht="12">
      <c r="B1089" s="34" t="s">
        <v>1030</v>
      </c>
      <c r="F1089" s="21" t="s">
        <v>1046</v>
      </c>
      <c r="G1089" s="21" t="s">
        <v>1046</v>
      </c>
      <c r="H1089" s="14">
        <v>145</v>
      </c>
      <c r="I1089" s="40" t="s">
        <v>536</v>
      </c>
      <c r="J1089" s="43" t="s">
        <v>1046</v>
      </c>
      <c r="K1089" s="1" t="s">
        <v>1034</v>
      </c>
      <c r="L1089" s="2" t="s">
        <v>1250</v>
      </c>
      <c r="N1089" s="2" t="s">
        <v>533</v>
      </c>
      <c r="O1089" s="4" t="s">
        <v>534</v>
      </c>
      <c r="P1089" s="2" t="s">
        <v>1244</v>
      </c>
      <c r="Q1089" s="23" t="s">
        <v>1536</v>
      </c>
      <c r="R1089" s="23" t="s">
        <v>1669</v>
      </c>
      <c r="S1089" s="22">
        <v>25</v>
      </c>
      <c r="U1089" s="3">
        <v>39.31277</v>
      </c>
      <c r="V1089" s="3">
        <v>-117.549</v>
      </c>
      <c r="Y1089" s="48">
        <v>-9999</v>
      </c>
      <c r="Z1089" s="14" t="s">
        <v>537</v>
      </c>
      <c r="AB1089" s="44" t="s">
        <v>1071</v>
      </c>
      <c r="AC1089" s="14">
        <v>80</v>
      </c>
    </row>
    <row r="1090" spans="2:29" ht="12">
      <c r="B1090" s="34" t="s">
        <v>1030</v>
      </c>
      <c r="F1090" s="21" t="s">
        <v>1046</v>
      </c>
      <c r="G1090" s="21" t="s">
        <v>1046</v>
      </c>
      <c r="H1090" s="14">
        <v>146</v>
      </c>
      <c r="I1090" s="40" t="s">
        <v>536</v>
      </c>
      <c r="J1090" s="43" t="s">
        <v>1046</v>
      </c>
      <c r="K1090" s="1" t="s">
        <v>1034</v>
      </c>
      <c r="L1090" s="2" t="s">
        <v>1250</v>
      </c>
      <c r="N1090" s="2" t="s">
        <v>533</v>
      </c>
      <c r="O1090" s="4" t="s">
        <v>534</v>
      </c>
      <c r="P1090" s="2" t="s">
        <v>1244</v>
      </c>
      <c r="Q1090" s="23" t="s">
        <v>1536</v>
      </c>
      <c r="R1090" s="23" t="s">
        <v>1669</v>
      </c>
      <c r="S1090" s="22">
        <v>25</v>
      </c>
      <c r="U1090" s="3">
        <v>39.31292</v>
      </c>
      <c r="V1090" s="3">
        <v>-117.5492</v>
      </c>
      <c r="Y1090" s="48">
        <v>-9999</v>
      </c>
      <c r="Z1090" s="14" t="s">
        <v>537</v>
      </c>
      <c r="AB1090" s="44" t="s">
        <v>1071</v>
      </c>
      <c r="AC1090" s="14">
        <v>80</v>
      </c>
    </row>
    <row r="1091" spans="2:29" ht="12">
      <c r="B1091" s="34" t="s">
        <v>1030</v>
      </c>
      <c r="F1091" s="21" t="s">
        <v>1046</v>
      </c>
      <c r="G1091" s="21" t="s">
        <v>1046</v>
      </c>
      <c r="H1091" s="14">
        <v>147</v>
      </c>
      <c r="I1091" s="40" t="s">
        <v>536</v>
      </c>
      <c r="J1091" s="43" t="s">
        <v>1046</v>
      </c>
      <c r="K1091" s="1" t="s">
        <v>1034</v>
      </c>
      <c r="L1091" s="2" t="s">
        <v>1250</v>
      </c>
      <c r="N1091" s="2" t="s">
        <v>533</v>
      </c>
      <c r="O1091" s="4" t="s">
        <v>534</v>
      </c>
      <c r="P1091" s="2" t="s">
        <v>1244</v>
      </c>
      <c r="Q1091" s="23" t="s">
        <v>1536</v>
      </c>
      <c r="R1091" s="23" t="s">
        <v>1669</v>
      </c>
      <c r="S1091" s="22">
        <v>25</v>
      </c>
      <c r="U1091" s="3">
        <v>39.31302</v>
      </c>
      <c r="V1091" s="3">
        <v>-117.549</v>
      </c>
      <c r="Y1091" s="48">
        <v>-9999</v>
      </c>
      <c r="Z1091" s="14" t="s">
        <v>537</v>
      </c>
      <c r="AB1091" s="44" t="s">
        <v>1071</v>
      </c>
      <c r="AC1091" s="14">
        <v>80</v>
      </c>
    </row>
    <row r="1092" spans="2:29" ht="12">
      <c r="B1092" s="34" t="s">
        <v>1030</v>
      </c>
      <c r="F1092" s="21" t="s">
        <v>1046</v>
      </c>
      <c r="G1092" s="21" t="s">
        <v>1046</v>
      </c>
      <c r="H1092" s="14">
        <v>148</v>
      </c>
      <c r="I1092" s="40" t="s">
        <v>536</v>
      </c>
      <c r="J1092" s="43" t="s">
        <v>1046</v>
      </c>
      <c r="K1092" s="1" t="s">
        <v>1034</v>
      </c>
      <c r="L1092" s="2" t="s">
        <v>1250</v>
      </c>
      <c r="N1092" s="2" t="s">
        <v>533</v>
      </c>
      <c r="O1092" s="4" t="s">
        <v>534</v>
      </c>
      <c r="P1092" s="2" t="s">
        <v>1244</v>
      </c>
      <c r="Q1092" s="23" t="s">
        <v>1536</v>
      </c>
      <c r="R1092" s="23" t="s">
        <v>1669</v>
      </c>
      <c r="S1092" s="22">
        <v>25</v>
      </c>
      <c r="U1092" s="3">
        <v>39.31322</v>
      </c>
      <c r="V1092" s="3">
        <v>-117.5489</v>
      </c>
      <c r="Y1092" s="48">
        <v>-9999</v>
      </c>
      <c r="Z1092" s="14" t="s">
        <v>537</v>
      </c>
      <c r="AB1092" s="44" t="s">
        <v>1071</v>
      </c>
      <c r="AC1092" s="14">
        <v>80</v>
      </c>
    </row>
    <row r="1093" spans="2:29" ht="12">
      <c r="B1093" s="34" t="s">
        <v>1030</v>
      </c>
      <c r="F1093" s="21" t="s">
        <v>1046</v>
      </c>
      <c r="G1093" s="21" t="s">
        <v>1046</v>
      </c>
      <c r="H1093" s="14">
        <v>149</v>
      </c>
      <c r="I1093" s="40" t="s">
        <v>536</v>
      </c>
      <c r="J1093" s="43" t="s">
        <v>1046</v>
      </c>
      <c r="K1093" s="1" t="s">
        <v>1034</v>
      </c>
      <c r="L1093" s="2" t="s">
        <v>1250</v>
      </c>
      <c r="N1093" s="2" t="s">
        <v>533</v>
      </c>
      <c r="O1093" s="4" t="s">
        <v>534</v>
      </c>
      <c r="P1093" s="2" t="s">
        <v>1244</v>
      </c>
      <c r="Q1093" s="23" t="s">
        <v>1536</v>
      </c>
      <c r="R1093" s="23" t="s">
        <v>1669</v>
      </c>
      <c r="S1093" s="22">
        <v>25</v>
      </c>
      <c r="U1093" s="3">
        <v>39.3138</v>
      </c>
      <c r="V1093" s="3">
        <v>-117.5486</v>
      </c>
      <c r="Y1093" s="48">
        <v>-9999</v>
      </c>
      <c r="Z1093" s="14" t="s">
        <v>537</v>
      </c>
      <c r="AB1093" s="44" t="s">
        <v>1071</v>
      </c>
      <c r="AC1093" s="14">
        <v>80</v>
      </c>
    </row>
    <row r="1094" spans="2:29" ht="12">
      <c r="B1094" s="34" t="s">
        <v>1030</v>
      </c>
      <c r="F1094" s="21" t="s">
        <v>1046</v>
      </c>
      <c r="G1094" s="21" t="s">
        <v>1046</v>
      </c>
      <c r="H1094" s="14">
        <v>150</v>
      </c>
      <c r="I1094" s="40" t="s">
        <v>536</v>
      </c>
      <c r="J1094" s="43" t="s">
        <v>1046</v>
      </c>
      <c r="K1094" s="1" t="s">
        <v>1034</v>
      </c>
      <c r="L1094" s="2" t="s">
        <v>1250</v>
      </c>
      <c r="N1094" s="2" t="s">
        <v>533</v>
      </c>
      <c r="O1094" s="4" t="s">
        <v>534</v>
      </c>
      <c r="P1094" s="2" t="s">
        <v>1244</v>
      </c>
      <c r="Q1094" s="23" t="s">
        <v>1536</v>
      </c>
      <c r="R1094" s="23" t="s">
        <v>1669</v>
      </c>
      <c r="S1094" s="22">
        <v>25</v>
      </c>
      <c r="U1094" s="3">
        <v>39.31413</v>
      </c>
      <c r="V1094" s="3">
        <v>-117.5487</v>
      </c>
      <c r="Y1094" s="48">
        <v>-9999</v>
      </c>
      <c r="Z1094" s="14" t="s">
        <v>537</v>
      </c>
      <c r="AB1094" s="44" t="s">
        <v>1071</v>
      </c>
      <c r="AC1094" s="14">
        <v>80</v>
      </c>
    </row>
    <row r="1095" spans="2:29" ht="12">
      <c r="B1095" s="34" t="s">
        <v>1030</v>
      </c>
      <c r="F1095" s="21" t="s">
        <v>1046</v>
      </c>
      <c r="G1095" s="21" t="s">
        <v>1046</v>
      </c>
      <c r="H1095" s="14">
        <v>151</v>
      </c>
      <c r="I1095" s="40" t="s">
        <v>536</v>
      </c>
      <c r="J1095" s="43" t="s">
        <v>1046</v>
      </c>
      <c r="K1095" s="1" t="s">
        <v>1034</v>
      </c>
      <c r="L1095" s="2" t="s">
        <v>1250</v>
      </c>
      <c r="N1095" s="2" t="s">
        <v>533</v>
      </c>
      <c r="O1095" s="4" t="s">
        <v>534</v>
      </c>
      <c r="P1095" s="2" t="s">
        <v>1244</v>
      </c>
      <c r="Q1095" s="23" t="s">
        <v>1536</v>
      </c>
      <c r="R1095" s="23" t="s">
        <v>1669</v>
      </c>
      <c r="S1095" s="22">
        <v>25</v>
      </c>
      <c r="U1095" s="3">
        <v>39.31358</v>
      </c>
      <c r="V1095" s="3">
        <v>-117.5488</v>
      </c>
      <c r="Y1095" s="48">
        <v>-9999</v>
      </c>
      <c r="Z1095" s="14" t="s">
        <v>537</v>
      </c>
      <c r="AB1095" s="44" t="s">
        <v>1071</v>
      </c>
      <c r="AC1095" s="14">
        <v>80</v>
      </c>
    </row>
    <row r="1096" spans="2:30" ht="12">
      <c r="B1096" s="34" t="s">
        <v>1030</v>
      </c>
      <c r="C1096" t="s">
        <v>538</v>
      </c>
      <c r="F1096" s="21">
        <v>74721</v>
      </c>
      <c r="G1096" s="21">
        <v>70131</v>
      </c>
      <c r="H1096" s="14">
        <v>152</v>
      </c>
      <c r="I1096" s="40" t="s">
        <v>536</v>
      </c>
      <c r="J1096" s="42">
        <v>265.1</v>
      </c>
      <c r="K1096" s="1" t="s">
        <v>1034</v>
      </c>
      <c r="L1096" s="2" t="s">
        <v>1250</v>
      </c>
      <c r="N1096" s="2" t="s">
        <v>533</v>
      </c>
      <c r="O1096" s="4" t="s">
        <v>534</v>
      </c>
      <c r="P1096" s="2" t="s">
        <v>1244</v>
      </c>
      <c r="Q1096" s="23" t="s">
        <v>1536</v>
      </c>
      <c r="R1096" s="23" t="s">
        <v>1669</v>
      </c>
      <c r="S1096" s="22">
        <v>25</v>
      </c>
      <c r="T1096" s="8" t="s">
        <v>539</v>
      </c>
      <c r="U1096" s="3">
        <v>39.3158</v>
      </c>
      <c r="V1096" s="3">
        <v>-117.5461</v>
      </c>
      <c r="Y1096" s="12">
        <v>92</v>
      </c>
      <c r="Z1096" s="14" t="s">
        <v>537</v>
      </c>
      <c r="AB1096" s="8" t="s">
        <v>1420</v>
      </c>
      <c r="AC1096" s="14">
        <v>80</v>
      </c>
      <c r="AD1096" t="s">
        <v>540</v>
      </c>
    </row>
    <row r="1097" spans="2:29" ht="12">
      <c r="B1097" s="34" t="s">
        <v>1030</v>
      </c>
      <c r="F1097" s="21" t="s">
        <v>1046</v>
      </c>
      <c r="G1097" s="21" t="s">
        <v>1046</v>
      </c>
      <c r="H1097" s="14">
        <v>153</v>
      </c>
      <c r="I1097" s="40" t="s">
        <v>536</v>
      </c>
      <c r="J1097" s="43" t="s">
        <v>1046</v>
      </c>
      <c r="K1097" s="1" t="s">
        <v>1034</v>
      </c>
      <c r="L1097" s="2" t="s">
        <v>1250</v>
      </c>
      <c r="N1097" s="2" t="s">
        <v>533</v>
      </c>
      <c r="O1097" s="4" t="s">
        <v>534</v>
      </c>
      <c r="P1097" s="2" t="s">
        <v>1244</v>
      </c>
      <c r="Q1097" s="23" t="s">
        <v>1536</v>
      </c>
      <c r="R1097" s="23" t="s">
        <v>1669</v>
      </c>
      <c r="S1097" s="22">
        <v>25</v>
      </c>
      <c r="U1097" s="3">
        <v>39.31577</v>
      </c>
      <c r="V1097" s="3">
        <v>-117.5459</v>
      </c>
      <c r="Y1097" s="48">
        <v>-9999</v>
      </c>
      <c r="Z1097" s="14" t="s">
        <v>537</v>
      </c>
      <c r="AB1097" s="44" t="s">
        <v>1071</v>
      </c>
      <c r="AC1097" s="14">
        <v>80</v>
      </c>
    </row>
    <row r="1098" spans="2:29" ht="12">
      <c r="B1098" s="34" t="s">
        <v>1030</v>
      </c>
      <c r="F1098" s="21" t="s">
        <v>1046</v>
      </c>
      <c r="G1098" s="21" t="s">
        <v>1046</v>
      </c>
      <c r="H1098" s="14">
        <v>126</v>
      </c>
      <c r="I1098" s="40" t="s">
        <v>536</v>
      </c>
      <c r="J1098" s="42" t="s">
        <v>1046</v>
      </c>
      <c r="K1098" s="1" t="s">
        <v>1087</v>
      </c>
      <c r="L1098" s="2" t="s">
        <v>541</v>
      </c>
      <c r="N1098" s="2" t="s">
        <v>533</v>
      </c>
      <c r="O1098" s="4" t="s">
        <v>542</v>
      </c>
      <c r="P1098" s="2" t="s">
        <v>1244</v>
      </c>
      <c r="Q1098" s="23" t="s">
        <v>1218</v>
      </c>
      <c r="R1098" s="23" t="s">
        <v>1669</v>
      </c>
      <c r="S1098" s="22">
        <v>27</v>
      </c>
      <c r="U1098" s="3">
        <v>39.40069</v>
      </c>
      <c r="V1098" s="3">
        <v>-117.5749</v>
      </c>
      <c r="Y1098" s="48">
        <v>-8888</v>
      </c>
      <c r="Z1098" s="14" t="s">
        <v>1131</v>
      </c>
      <c r="AB1098" s="44" t="s">
        <v>1071</v>
      </c>
      <c r="AC1098" s="14">
        <v>69</v>
      </c>
    </row>
    <row r="1099" spans="2:29" ht="12">
      <c r="B1099" s="34" t="s">
        <v>1030</v>
      </c>
      <c r="F1099" s="21" t="s">
        <v>1046</v>
      </c>
      <c r="G1099" s="21" t="s">
        <v>1046</v>
      </c>
      <c r="H1099" s="14">
        <v>127</v>
      </c>
      <c r="I1099" s="40" t="s">
        <v>536</v>
      </c>
      <c r="J1099" s="21" t="s">
        <v>1046</v>
      </c>
      <c r="K1099" s="1" t="s">
        <v>1087</v>
      </c>
      <c r="L1099" s="2" t="s">
        <v>543</v>
      </c>
      <c r="N1099" s="2" t="s">
        <v>533</v>
      </c>
      <c r="O1099" s="4" t="s">
        <v>542</v>
      </c>
      <c r="P1099" s="2" t="s">
        <v>1244</v>
      </c>
      <c r="Q1099" s="23" t="s">
        <v>1218</v>
      </c>
      <c r="R1099" s="23" t="s">
        <v>1669</v>
      </c>
      <c r="S1099" s="22">
        <v>27</v>
      </c>
      <c r="U1099" s="3">
        <v>39.39991</v>
      </c>
      <c r="V1099" s="3">
        <v>-117.5769</v>
      </c>
      <c r="Y1099" s="48">
        <v>-8888</v>
      </c>
      <c r="Z1099" s="14" t="s">
        <v>1131</v>
      </c>
      <c r="AB1099" s="44" t="s">
        <v>1071</v>
      </c>
      <c r="AC1099" s="14">
        <v>69</v>
      </c>
    </row>
    <row r="1100" spans="2:29" ht="12">
      <c r="B1100" s="34" t="s">
        <v>1030</v>
      </c>
      <c r="F1100" s="21" t="s">
        <v>1046</v>
      </c>
      <c r="G1100" s="21" t="s">
        <v>1046</v>
      </c>
      <c r="H1100" s="14">
        <v>128</v>
      </c>
      <c r="I1100" s="40" t="s">
        <v>536</v>
      </c>
      <c r="J1100" s="21" t="s">
        <v>1046</v>
      </c>
      <c r="K1100" s="1" t="s">
        <v>1087</v>
      </c>
      <c r="L1100" s="2" t="s">
        <v>543</v>
      </c>
      <c r="N1100" s="2" t="s">
        <v>533</v>
      </c>
      <c r="O1100" s="4" t="s">
        <v>542</v>
      </c>
      <c r="P1100" s="2" t="s">
        <v>1244</v>
      </c>
      <c r="Q1100" s="23" t="s">
        <v>1218</v>
      </c>
      <c r="R1100" s="23" t="s">
        <v>1669</v>
      </c>
      <c r="S1100" s="22">
        <v>27</v>
      </c>
      <c r="U1100" s="3">
        <v>39.39753</v>
      </c>
      <c r="V1100" s="3">
        <v>-117.5733</v>
      </c>
      <c r="Y1100" s="48">
        <v>-8888</v>
      </c>
      <c r="Z1100" s="14" t="s">
        <v>1131</v>
      </c>
      <c r="AB1100" s="44" t="s">
        <v>1071</v>
      </c>
      <c r="AC1100" s="14">
        <v>69</v>
      </c>
    </row>
    <row r="1101" spans="2:29" ht="12">
      <c r="B1101" s="34" t="s">
        <v>1030</v>
      </c>
      <c r="F1101" s="21" t="s">
        <v>1046</v>
      </c>
      <c r="G1101" s="21">
        <v>70129</v>
      </c>
      <c r="H1101" s="14">
        <v>129</v>
      </c>
      <c r="I1101" s="40" t="s">
        <v>536</v>
      </c>
      <c r="J1101" s="42">
        <v>264.1</v>
      </c>
      <c r="K1101" s="1" t="s">
        <v>1087</v>
      </c>
      <c r="L1101" s="2" t="s">
        <v>544</v>
      </c>
      <c r="N1101" s="2" t="s">
        <v>533</v>
      </c>
      <c r="O1101" s="4" t="s">
        <v>542</v>
      </c>
      <c r="P1101" s="2" t="s">
        <v>1244</v>
      </c>
      <c r="Q1101" s="23" t="s">
        <v>1218</v>
      </c>
      <c r="R1101" s="23" t="s">
        <v>1669</v>
      </c>
      <c r="S1101" s="22">
        <v>27</v>
      </c>
      <c r="U1101" s="3">
        <v>39.39645</v>
      </c>
      <c r="V1101" s="3">
        <v>-117.5795</v>
      </c>
      <c r="Y1101" s="49">
        <v>-8888</v>
      </c>
      <c r="Z1101" s="14" t="s">
        <v>1131</v>
      </c>
      <c r="AB1101" s="8" t="s">
        <v>1313</v>
      </c>
      <c r="AC1101" s="14">
        <v>69</v>
      </c>
    </row>
    <row r="1102" spans="2:29" ht="12">
      <c r="B1102" s="34" t="s">
        <v>1030</v>
      </c>
      <c r="F1102" s="21" t="s">
        <v>1046</v>
      </c>
      <c r="G1102" s="21" t="s">
        <v>1046</v>
      </c>
      <c r="H1102" s="14">
        <v>130</v>
      </c>
      <c r="I1102" s="40" t="s">
        <v>536</v>
      </c>
      <c r="J1102" s="42" t="s">
        <v>1046</v>
      </c>
      <c r="K1102" s="1" t="s">
        <v>1087</v>
      </c>
      <c r="L1102" s="2" t="s">
        <v>541</v>
      </c>
      <c r="N1102" s="2" t="s">
        <v>533</v>
      </c>
      <c r="O1102" s="4" t="s">
        <v>542</v>
      </c>
      <c r="P1102" s="2" t="s">
        <v>1244</v>
      </c>
      <c r="Q1102" s="23" t="s">
        <v>1218</v>
      </c>
      <c r="R1102" s="23" t="s">
        <v>1669</v>
      </c>
      <c r="S1102" s="22">
        <v>27</v>
      </c>
      <c r="U1102" s="3">
        <v>39.39495</v>
      </c>
      <c r="V1102" s="3">
        <v>-117.5775</v>
      </c>
      <c r="Y1102" s="48">
        <v>-8888</v>
      </c>
      <c r="Z1102" s="14" t="s">
        <v>1131</v>
      </c>
      <c r="AB1102" s="44" t="s">
        <v>1071</v>
      </c>
      <c r="AC1102" s="14">
        <v>69</v>
      </c>
    </row>
    <row r="1103" spans="2:29" ht="12">
      <c r="B1103" s="34" t="s">
        <v>1030</v>
      </c>
      <c r="F1103" s="21" t="s">
        <v>1046</v>
      </c>
      <c r="G1103" s="21" t="s">
        <v>1046</v>
      </c>
      <c r="H1103" s="14">
        <v>131</v>
      </c>
      <c r="I1103" s="40" t="s">
        <v>536</v>
      </c>
      <c r="J1103" s="42" t="s">
        <v>1046</v>
      </c>
      <c r="K1103" s="1" t="s">
        <v>1087</v>
      </c>
      <c r="L1103" s="2" t="s">
        <v>541</v>
      </c>
      <c r="N1103" s="2" t="s">
        <v>533</v>
      </c>
      <c r="O1103" s="4" t="s">
        <v>542</v>
      </c>
      <c r="P1103" s="2" t="s">
        <v>1244</v>
      </c>
      <c r="Q1103" s="23" t="s">
        <v>1218</v>
      </c>
      <c r="R1103" s="23" t="s">
        <v>1669</v>
      </c>
      <c r="S1103" s="22">
        <v>27</v>
      </c>
      <c r="U1103" s="3">
        <v>39.39272</v>
      </c>
      <c r="V1103" s="3">
        <v>-117.5789</v>
      </c>
      <c r="Y1103" s="48">
        <v>-8888</v>
      </c>
      <c r="Z1103" s="14" t="s">
        <v>1131</v>
      </c>
      <c r="AB1103" s="44" t="s">
        <v>1071</v>
      </c>
      <c r="AC1103" s="14">
        <v>69</v>
      </c>
    </row>
    <row r="1104" spans="2:29" ht="12">
      <c r="B1104" s="34" t="s">
        <v>1030</v>
      </c>
      <c r="F1104" s="21" t="s">
        <v>1046</v>
      </c>
      <c r="G1104" s="21" t="s">
        <v>1046</v>
      </c>
      <c r="H1104" s="14">
        <v>132</v>
      </c>
      <c r="I1104" s="40" t="s">
        <v>536</v>
      </c>
      <c r="J1104" s="42" t="s">
        <v>1046</v>
      </c>
      <c r="K1104" s="1" t="s">
        <v>1087</v>
      </c>
      <c r="L1104" s="2" t="s">
        <v>541</v>
      </c>
      <c r="N1104" s="2" t="s">
        <v>533</v>
      </c>
      <c r="O1104" s="4" t="s">
        <v>542</v>
      </c>
      <c r="P1104" s="2" t="s">
        <v>1244</v>
      </c>
      <c r="Q1104" s="23" t="s">
        <v>1218</v>
      </c>
      <c r="R1104" s="23" t="s">
        <v>1669</v>
      </c>
      <c r="S1104" s="22">
        <v>27</v>
      </c>
      <c r="U1104" s="3">
        <v>39.39161</v>
      </c>
      <c r="V1104" s="3">
        <v>-117.5831</v>
      </c>
      <c r="Y1104" s="48">
        <v>-8888</v>
      </c>
      <c r="Z1104" s="14" t="s">
        <v>1131</v>
      </c>
      <c r="AB1104" s="44" t="s">
        <v>1071</v>
      </c>
      <c r="AC1104" s="14">
        <v>69</v>
      </c>
    </row>
    <row r="1105" spans="2:29" ht="12.75">
      <c r="B1105" t="s">
        <v>1044</v>
      </c>
      <c r="F1105" s="21">
        <v>74513</v>
      </c>
      <c r="G1105" s="21">
        <v>71211</v>
      </c>
      <c r="H1105" s="14" t="s">
        <v>1046</v>
      </c>
      <c r="I1105" s="40">
        <v>237</v>
      </c>
      <c r="J1105" s="42">
        <v>120</v>
      </c>
      <c r="K1105" s="1" t="s">
        <v>1047</v>
      </c>
      <c r="L1105" s="2" t="s">
        <v>545</v>
      </c>
      <c r="N1105" s="2" t="s">
        <v>546</v>
      </c>
      <c r="O1105" s="28" t="s">
        <v>547</v>
      </c>
      <c r="P1105" s="2" t="s">
        <v>1658</v>
      </c>
      <c r="Q1105" s="24" t="s">
        <v>1194</v>
      </c>
      <c r="R1105" s="24" t="s">
        <v>1361</v>
      </c>
      <c r="S1105" s="25" t="s">
        <v>548</v>
      </c>
      <c r="T1105" s="8" t="s">
        <v>1155</v>
      </c>
      <c r="U1105" s="3">
        <v>40.33667</v>
      </c>
      <c r="V1105" s="3">
        <v>-118.13667</v>
      </c>
      <c r="Y1105" s="12">
        <f>24</f>
        <v>24</v>
      </c>
      <c r="Z1105" s="28" t="s">
        <v>1479</v>
      </c>
      <c r="AA1105" s="28" t="s">
        <v>1054</v>
      </c>
      <c r="AB1105" s="8" t="s">
        <v>549</v>
      </c>
      <c r="AC1105" s="15">
        <v>87</v>
      </c>
    </row>
    <row r="1106" spans="2:29" ht="12">
      <c r="B1106" s="34" t="s">
        <v>994</v>
      </c>
      <c r="F1106" s="21" t="s">
        <v>1046</v>
      </c>
      <c r="G1106" s="21" t="s">
        <v>1046</v>
      </c>
      <c r="H1106" s="14" t="s">
        <v>1046</v>
      </c>
      <c r="I1106" s="40" t="s">
        <v>1046</v>
      </c>
      <c r="J1106" s="42" t="s">
        <v>1046</v>
      </c>
      <c r="K1106" s="1" t="s">
        <v>1047</v>
      </c>
      <c r="L1106" s="2" t="s">
        <v>995</v>
      </c>
      <c r="N1106" s="2" t="s">
        <v>996</v>
      </c>
      <c r="O1106" s="4" t="s">
        <v>16</v>
      </c>
      <c r="P1106" s="2" t="s">
        <v>1384</v>
      </c>
      <c r="Q1106" s="23" t="s">
        <v>1548</v>
      </c>
      <c r="R1106" s="23" t="s">
        <v>1451</v>
      </c>
      <c r="S1106" s="22">
        <v>2</v>
      </c>
      <c r="U1106" s="3">
        <v>39.711</v>
      </c>
      <c r="V1106" s="3">
        <v>-119.704</v>
      </c>
      <c r="Y1106" s="11">
        <v>-8888</v>
      </c>
      <c r="AB1106" s="44" t="s">
        <v>997</v>
      </c>
      <c r="AC1106" s="14">
        <v>2003</v>
      </c>
    </row>
    <row r="1107" spans="2:29" ht="12">
      <c r="B1107" s="34" t="s">
        <v>994</v>
      </c>
      <c r="F1107" s="21" t="s">
        <v>1046</v>
      </c>
      <c r="G1107" s="21" t="s">
        <v>1046</v>
      </c>
      <c r="H1107" s="14" t="s">
        <v>1046</v>
      </c>
      <c r="I1107" s="40" t="s">
        <v>1046</v>
      </c>
      <c r="J1107" s="42" t="s">
        <v>1046</v>
      </c>
      <c r="K1107" s="1" t="s">
        <v>1047</v>
      </c>
      <c r="L1107" s="2" t="s">
        <v>998</v>
      </c>
      <c r="N1107" s="2" t="s">
        <v>996</v>
      </c>
      <c r="O1107" s="4" t="s">
        <v>16</v>
      </c>
      <c r="P1107" s="2" t="s">
        <v>1384</v>
      </c>
      <c r="Q1107" s="23" t="s">
        <v>1548</v>
      </c>
      <c r="R1107" s="23" t="s">
        <v>1451</v>
      </c>
      <c r="S1107" s="22">
        <v>34</v>
      </c>
      <c r="U1107" s="3">
        <v>39.641</v>
      </c>
      <c r="V1107" s="3">
        <v>-119.718</v>
      </c>
      <c r="Y1107" s="11">
        <v>-8888</v>
      </c>
      <c r="AB1107" s="44" t="s">
        <v>997</v>
      </c>
      <c r="AC1107" s="14">
        <v>2003</v>
      </c>
    </row>
    <row r="1108" spans="2:29" ht="12">
      <c r="B1108" s="34" t="s">
        <v>1030</v>
      </c>
      <c r="F1108" s="21" t="s">
        <v>1046</v>
      </c>
      <c r="G1108" s="21" t="s">
        <v>1046</v>
      </c>
      <c r="H1108" s="14">
        <v>850</v>
      </c>
      <c r="I1108" s="40" t="s">
        <v>550</v>
      </c>
      <c r="J1108" s="21" t="s">
        <v>1046</v>
      </c>
      <c r="K1108" s="1" t="s">
        <v>1034</v>
      </c>
      <c r="L1108" s="2" t="s">
        <v>551</v>
      </c>
      <c r="N1108" s="2" t="s">
        <v>552</v>
      </c>
      <c r="O1108" s="4" t="s">
        <v>551</v>
      </c>
      <c r="P1108" s="2" t="s">
        <v>1244</v>
      </c>
      <c r="Q1108" s="23" t="s">
        <v>1536</v>
      </c>
      <c r="R1108" s="23" t="s">
        <v>553</v>
      </c>
      <c r="S1108" s="22">
        <v>11</v>
      </c>
      <c r="U1108" s="3">
        <v>39.32706</v>
      </c>
      <c r="V1108" s="3">
        <v>-116.8573</v>
      </c>
      <c r="Y1108" s="48">
        <v>-9999</v>
      </c>
      <c r="Z1108" s="14" t="s">
        <v>554</v>
      </c>
      <c r="AB1108" s="44" t="s">
        <v>1071</v>
      </c>
      <c r="AC1108" s="14">
        <v>89</v>
      </c>
    </row>
    <row r="1109" spans="2:29" ht="12">
      <c r="B1109" s="34" t="s">
        <v>1030</v>
      </c>
      <c r="F1109" s="21" t="s">
        <v>1046</v>
      </c>
      <c r="G1109" s="21" t="s">
        <v>555</v>
      </c>
      <c r="H1109" s="14">
        <v>851</v>
      </c>
      <c r="I1109" s="40" t="s">
        <v>550</v>
      </c>
      <c r="J1109" s="42">
        <v>278</v>
      </c>
      <c r="K1109" s="1" t="s">
        <v>1034</v>
      </c>
      <c r="L1109" s="2" t="s">
        <v>551</v>
      </c>
      <c r="N1109" s="2" t="s">
        <v>552</v>
      </c>
      <c r="O1109" s="4" t="s">
        <v>551</v>
      </c>
      <c r="P1109" s="2" t="s">
        <v>1244</v>
      </c>
      <c r="Q1109" s="23" t="s">
        <v>1536</v>
      </c>
      <c r="R1109" s="23" t="s">
        <v>553</v>
      </c>
      <c r="S1109" s="22">
        <v>11</v>
      </c>
      <c r="T1109" s="8" t="s">
        <v>1234</v>
      </c>
      <c r="U1109" s="3">
        <v>39.32666</v>
      </c>
      <c r="V1109" s="3">
        <v>-116.8572</v>
      </c>
      <c r="Y1109" s="12">
        <f>72</f>
        <v>72</v>
      </c>
      <c r="Z1109" s="14" t="s">
        <v>554</v>
      </c>
      <c r="AB1109" s="8" t="s">
        <v>1220</v>
      </c>
      <c r="AC1109" s="14">
        <v>89</v>
      </c>
    </row>
    <row r="1110" spans="2:29" ht="12">
      <c r="B1110" s="34" t="s">
        <v>556</v>
      </c>
      <c r="F1110" s="21" t="s">
        <v>1046</v>
      </c>
      <c r="G1110" s="21" t="s">
        <v>1046</v>
      </c>
      <c r="H1110" s="14">
        <v>852</v>
      </c>
      <c r="I1110" s="40" t="s">
        <v>550</v>
      </c>
      <c r="J1110" s="42" t="s">
        <v>1046</v>
      </c>
      <c r="K1110" s="1" t="s">
        <v>1057</v>
      </c>
      <c r="L1110" s="2" t="s">
        <v>557</v>
      </c>
      <c r="N1110" s="2" t="s">
        <v>552</v>
      </c>
      <c r="O1110" s="4" t="s">
        <v>551</v>
      </c>
      <c r="P1110" s="2" t="s">
        <v>1244</v>
      </c>
      <c r="Q1110" s="23" t="s">
        <v>1536</v>
      </c>
      <c r="R1110" s="23" t="s">
        <v>553</v>
      </c>
      <c r="S1110" s="22">
        <v>11</v>
      </c>
      <c r="U1110" s="3">
        <v>39.33068</v>
      </c>
      <c r="V1110" s="3">
        <v>-116.8541</v>
      </c>
      <c r="Y1110" s="48">
        <v>-9999</v>
      </c>
      <c r="Z1110" s="14" t="s">
        <v>558</v>
      </c>
      <c r="AB1110" s="8" t="s">
        <v>1125</v>
      </c>
      <c r="AC1110" s="14">
        <v>89</v>
      </c>
    </row>
    <row r="1111" spans="2:29" ht="12">
      <c r="B1111" s="34" t="s">
        <v>556</v>
      </c>
      <c r="F1111" s="21" t="s">
        <v>1046</v>
      </c>
      <c r="G1111" s="21" t="s">
        <v>1046</v>
      </c>
      <c r="H1111" s="14">
        <v>853</v>
      </c>
      <c r="I1111" s="40" t="s">
        <v>550</v>
      </c>
      <c r="J1111" s="42" t="s">
        <v>1046</v>
      </c>
      <c r="K1111" s="1" t="s">
        <v>1057</v>
      </c>
      <c r="L1111" s="2" t="s">
        <v>557</v>
      </c>
      <c r="N1111" s="2" t="s">
        <v>552</v>
      </c>
      <c r="O1111" s="4" t="s">
        <v>551</v>
      </c>
      <c r="P1111" s="2" t="s">
        <v>1244</v>
      </c>
      <c r="Q1111" s="23" t="s">
        <v>1536</v>
      </c>
      <c r="R1111" s="23" t="s">
        <v>553</v>
      </c>
      <c r="S1111" s="22">
        <v>11</v>
      </c>
      <c r="U1111" s="3">
        <v>39.32722</v>
      </c>
      <c r="V1111" s="3">
        <v>-116.8549</v>
      </c>
      <c r="Y1111" s="48">
        <v>-9999</v>
      </c>
      <c r="Z1111" s="14" t="s">
        <v>558</v>
      </c>
      <c r="AB1111" s="8" t="s">
        <v>1125</v>
      </c>
      <c r="AC1111" s="14">
        <v>89</v>
      </c>
    </row>
    <row r="1112" spans="2:29" ht="12">
      <c r="B1112" s="34" t="s">
        <v>556</v>
      </c>
      <c r="F1112" s="21" t="s">
        <v>1046</v>
      </c>
      <c r="G1112" s="21" t="s">
        <v>1046</v>
      </c>
      <c r="H1112" s="14">
        <v>854</v>
      </c>
      <c r="I1112" s="40" t="s">
        <v>550</v>
      </c>
      <c r="J1112" s="42" t="s">
        <v>1046</v>
      </c>
      <c r="K1112" s="1" t="s">
        <v>1057</v>
      </c>
      <c r="L1112" s="2" t="s">
        <v>557</v>
      </c>
      <c r="N1112" s="2" t="s">
        <v>552</v>
      </c>
      <c r="O1112" s="4" t="s">
        <v>551</v>
      </c>
      <c r="P1112" s="2" t="s">
        <v>1244</v>
      </c>
      <c r="Q1112" s="23" t="s">
        <v>1536</v>
      </c>
      <c r="R1112" s="23" t="s">
        <v>553</v>
      </c>
      <c r="S1112" s="22">
        <v>12</v>
      </c>
      <c r="U1112" s="3">
        <v>39.32499</v>
      </c>
      <c r="V1112" s="3">
        <v>-116.8494</v>
      </c>
      <c r="Y1112" s="48">
        <v>-9999</v>
      </c>
      <c r="Z1112" s="14" t="s">
        <v>558</v>
      </c>
      <c r="AB1112" s="8" t="s">
        <v>1125</v>
      </c>
      <c r="AC1112" s="14">
        <v>89</v>
      </c>
    </row>
    <row r="1113" spans="2:29" ht="12">
      <c r="B1113" s="34" t="s">
        <v>556</v>
      </c>
      <c r="F1113" s="21" t="s">
        <v>1046</v>
      </c>
      <c r="G1113" s="21" t="s">
        <v>1046</v>
      </c>
      <c r="H1113" s="14">
        <v>855</v>
      </c>
      <c r="I1113" s="40" t="s">
        <v>550</v>
      </c>
      <c r="J1113" s="42" t="s">
        <v>1046</v>
      </c>
      <c r="K1113" s="1" t="s">
        <v>1057</v>
      </c>
      <c r="L1113" s="2" t="s">
        <v>557</v>
      </c>
      <c r="N1113" s="2" t="s">
        <v>552</v>
      </c>
      <c r="O1113" s="4" t="s">
        <v>551</v>
      </c>
      <c r="P1113" s="2" t="s">
        <v>1244</v>
      </c>
      <c r="Q1113" s="23" t="s">
        <v>1536</v>
      </c>
      <c r="R1113" s="23" t="s">
        <v>553</v>
      </c>
      <c r="S1113" s="22">
        <v>12</v>
      </c>
      <c r="U1113" s="3">
        <v>39.32505</v>
      </c>
      <c r="V1113" s="3">
        <v>-116.8491</v>
      </c>
      <c r="Y1113" s="48">
        <v>-9999</v>
      </c>
      <c r="Z1113" s="14" t="s">
        <v>558</v>
      </c>
      <c r="AB1113" s="8" t="s">
        <v>1125</v>
      </c>
      <c r="AC1113" s="14">
        <v>89</v>
      </c>
    </row>
    <row r="1114" spans="2:29" ht="12">
      <c r="B1114" s="34" t="s">
        <v>556</v>
      </c>
      <c r="F1114" s="21" t="s">
        <v>1046</v>
      </c>
      <c r="G1114" s="21" t="s">
        <v>1046</v>
      </c>
      <c r="H1114" s="14">
        <v>857</v>
      </c>
      <c r="I1114" s="40" t="s">
        <v>550</v>
      </c>
      <c r="J1114" s="42" t="s">
        <v>1046</v>
      </c>
      <c r="K1114" s="1" t="s">
        <v>1057</v>
      </c>
      <c r="L1114" s="2" t="s">
        <v>557</v>
      </c>
      <c r="N1114" s="2" t="s">
        <v>552</v>
      </c>
      <c r="O1114" s="4" t="s">
        <v>551</v>
      </c>
      <c r="P1114" s="2" t="s">
        <v>1244</v>
      </c>
      <c r="Q1114" s="23" t="s">
        <v>1536</v>
      </c>
      <c r="R1114" s="23" t="s">
        <v>553</v>
      </c>
      <c r="S1114" s="22">
        <v>12</v>
      </c>
      <c r="U1114" s="3">
        <v>39.32579</v>
      </c>
      <c r="V1114" s="3">
        <v>-116.8491</v>
      </c>
      <c r="Y1114" s="48">
        <v>-9999</v>
      </c>
      <c r="Z1114" s="14" t="s">
        <v>558</v>
      </c>
      <c r="AB1114" s="8" t="s">
        <v>1125</v>
      </c>
      <c r="AC1114" s="14">
        <v>89</v>
      </c>
    </row>
    <row r="1115" spans="2:29" ht="12">
      <c r="B1115" s="34" t="s">
        <v>1030</v>
      </c>
      <c r="F1115" s="21" t="s">
        <v>1046</v>
      </c>
      <c r="G1115" s="21" t="s">
        <v>1046</v>
      </c>
      <c r="H1115" s="14">
        <v>856</v>
      </c>
      <c r="I1115" s="21" t="s">
        <v>1046</v>
      </c>
      <c r="J1115" s="21" t="s">
        <v>1046</v>
      </c>
      <c r="K1115" s="1" t="s">
        <v>1057</v>
      </c>
      <c r="L1115" s="2" t="s">
        <v>559</v>
      </c>
      <c r="N1115" s="2" t="s">
        <v>552</v>
      </c>
      <c r="O1115" s="4" t="s">
        <v>551</v>
      </c>
      <c r="P1115" s="2" t="s">
        <v>1244</v>
      </c>
      <c r="Q1115" s="23" t="s">
        <v>1536</v>
      </c>
      <c r="R1115" s="23" t="s">
        <v>553</v>
      </c>
      <c r="S1115" s="22">
        <v>12</v>
      </c>
      <c r="U1115" s="3">
        <v>39.32539</v>
      </c>
      <c r="V1115" s="3">
        <v>-116.8491</v>
      </c>
      <c r="Y1115" s="48">
        <v>-9999</v>
      </c>
      <c r="Z1115" s="14" t="s">
        <v>1042</v>
      </c>
      <c r="AB1115" s="8"/>
      <c r="AC1115"/>
    </row>
    <row r="1116" spans="2:28" ht="12">
      <c r="B1116" t="s">
        <v>1044</v>
      </c>
      <c r="F1116" s="21" t="s">
        <v>1046</v>
      </c>
      <c r="G1116" s="21" t="s">
        <v>1046</v>
      </c>
      <c r="H1116" s="14" t="s">
        <v>1046</v>
      </c>
      <c r="I1116" s="40" t="s">
        <v>1046</v>
      </c>
      <c r="J1116" s="42">
        <v>347</v>
      </c>
      <c r="K1116" s="1" t="s">
        <v>1087</v>
      </c>
      <c r="L1116" s="2" t="s">
        <v>560</v>
      </c>
      <c r="M1116" s="2" t="s">
        <v>1099</v>
      </c>
      <c r="N1116" s="2" t="s">
        <v>838</v>
      </c>
      <c r="O1116" s="4" t="s">
        <v>561</v>
      </c>
      <c r="P1116" s="2" t="s">
        <v>1070</v>
      </c>
      <c r="Q1116" s="24" t="s">
        <v>168</v>
      </c>
      <c r="R1116" s="24" t="s">
        <v>1254</v>
      </c>
      <c r="S1116" s="25" t="s">
        <v>2159</v>
      </c>
      <c r="T1116"/>
      <c r="U1116" s="3">
        <v>38.17222</v>
      </c>
      <c r="V1116" s="3">
        <v>-116.73611</v>
      </c>
      <c r="Y1116" s="12">
        <v>25</v>
      </c>
      <c r="AB1116" s="8" t="s">
        <v>1063</v>
      </c>
    </row>
    <row r="1117" spans="2:28" ht="12">
      <c r="B1117" t="s">
        <v>1044</v>
      </c>
      <c r="F1117" s="21" t="s">
        <v>1046</v>
      </c>
      <c r="G1117" s="21" t="s">
        <v>1046</v>
      </c>
      <c r="H1117" s="14" t="s">
        <v>1046</v>
      </c>
      <c r="I1117" s="40" t="s">
        <v>1046</v>
      </c>
      <c r="J1117" s="42">
        <v>216</v>
      </c>
      <c r="K1117" s="1" t="s">
        <v>1087</v>
      </c>
      <c r="L1117" s="2" t="s">
        <v>562</v>
      </c>
      <c r="N1117" s="2" t="s">
        <v>835</v>
      </c>
      <c r="O1117" s="4" t="s">
        <v>563</v>
      </c>
      <c r="P1117" s="2" t="s">
        <v>1305</v>
      </c>
      <c r="Q1117" s="24" t="s">
        <v>1536</v>
      </c>
      <c r="R1117" s="24" t="s">
        <v>1616</v>
      </c>
      <c r="S1117" s="25" t="s">
        <v>1558</v>
      </c>
      <c r="T1117" s="8" t="s">
        <v>564</v>
      </c>
      <c r="U1117" s="3">
        <v>39.33417</v>
      </c>
      <c r="V1117" s="3">
        <v>-119.59139</v>
      </c>
      <c r="Y1117" s="12">
        <v>21</v>
      </c>
      <c r="AB1117" s="8" t="s">
        <v>1063</v>
      </c>
    </row>
    <row r="1118" spans="2:28" ht="12">
      <c r="B1118" s="34" t="s">
        <v>1189</v>
      </c>
      <c r="F1118" s="21" t="s">
        <v>1046</v>
      </c>
      <c r="G1118" s="21" t="s">
        <v>1046</v>
      </c>
      <c r="H1118" s="14" t="s">
        <v>1046</v>
      </c>
      <c r="I1118" s="43" t="s">
        <v>1046</v>
      </c>
      <c r="J1118" s="42">
        <v>103</v>
      </c>
      <c r="K1118" s="1" t="s">
        <v>1087</v>
      </c>
      <c r="L1118" s="2" t="s">
        <v>567</v>
      </c>
      <c r="M1118" s="2" t="s">
        <v>1099</v>
      </c>
      <c r="N1118" s="2" t="s">
        <v>567</v>
      </c>
      <c r="O1118" s="4" t="s">
        <v>568</v>
      </c>
      <c r="P1118" s="2" t="s">
        <v>1384</v>
      </c>
      <c r="Q1118" s="24" t="s">
        <v>1432</v>
      </c>
      <c r="R1118" s="24" t="s">
        <v>282</v>
      </c>
      <c r="S1118" s="25" t="s">
        <v>1514</v>
      </c>
      <c r="T1118" s="8" t="s">
        <v>1406</v>
      </c>
      <c r="U1118" s="3">
        <v>40.21611</v>
      </c>
      <c r="V1118" s="3">
        <v>-119.50556</v>
      </c>
      <c r="Y1118" s="12">
        <v>25</v>
      </c>
      <c r="AB1118" s="8" t="s">
        <v>1063</v>
      </c>
    </row>
    <row r="1119" spans="2:28" ht="12">
      <c r="B1119" s="34" t="s">
        <v>569</v>
      </c>
      <c r="F1119" s="21" t="s">
        <v>1046</v>
      </c>
      <c r="G1119" s="21" t="s">
        <v>1046</v>
      </c>
      <c r="H1119" s="14" t="s">
        <v>1046</v>
      </c>
      <c r="I1119" s="40">
        <v>127</v>
      </c>
      <c r="J1119" s="42">
        <v>47</v>
      </c>
      <c r="K1119" s="1" t="s">
        <v>1034</v>
      </c>
      <c r="L1119" s="4" t="s">
        <v>570</v>
      </c>
      <c r="M1119" s="4" t="s">
        <v>1099</v>
      </c>
      <c r="N1119" s="2" t="s">
        <v>570</v>
      </c>
      <c r="O1119" s="4" t="s">
        <v>571</v>
      </c>
      <c r="P1119" s="2" t="s">
        <v>1344</v>
      </c>
      <c r="Q1119" s="24" t="s">
        <v>1892</v>
      </c>
      <c r="R1119" s="24" t="s">
        <v>1692</v>
      </c>
      <c r="S1119" s="22">
        <v>8</v>
      </c>
      <c r="T1119"/>
      <c r="U1119" s="3">
        <v>41.4364</v>
      </c>
      <c r="V1119" s="3">
        <v>-117.1436</v>
      </c>
      <c r="Y1119" s="49">
        <v>-9999</v>
      </c>
      <c r="Z1119" s="18" t="s">
        <v>2062</v>
      </c>
      <c r="AA1119" s="18" t="s">
        <v>2062</v>
      </c>
      <c r="AB1119" s="8" t="s">
        <v>1313</v>
      </c>
    </row>
    <row r="1120" spans="2:28" ht="12">
      <c r="B1120" s="34" t="s">
        <v>1189</v>
      </c>
      <c r="F1120" s="21">
        <v>74689</v>
      </c>
      <c r="G1120" s="21">
        <v>70169</v>
      </c>
      <c r="H1120" s="14" t="s">
        <v>1046</v>
      </c>
      <c r="I1120" s="40">
        <v>284</v>
      </c>
      <c r="J1120" s="42">
        <v>289</v>
      </c>
      <c r="K1120" s="1" t="s">
        <v>1087</v>
      </c>
      <c r="L1120" s="2" t="s">
        <v>572</v>
      </c>
      <c r="M1120" s="2" t="s">
        <v>1113</v>
      </c>
      <c r="N1120" s="2" t="s">
        <v>572</v>
      </c>
      <c r="O1120" s="4" t="s">
        <v>573</v>
      </c>
      <c r="P1120" s="2" t="s">
        <v>1323</v>
      </c>
      <c r="Q1120" s="24" t="s">
        <v>1760</v>
      </c>
      <c r="R1120" s="24" t="s">
        <v>1332</v>
      </c>
      <c r="S1120" s="25" t="s">
        <v>218</v>
      </c>
      <c r="T1120" s="8" t="s">
        <v>1041</v>
      </c>
      <c r="U1120" s="3">
        <v>39.91683</v>
      </c>
      <c r="V1120" s="3">
        <v>-114.66</v>
      </c>
      <c r="Y1120" s="12">
        <f>28</f>
        <v>28</v>
      </c>
      <c r="AB1120" s="8" t="s">
        <v>574</v>
      </c>
    </row>
    <row r="1121" spans="2:28" ht="12">
      <c r="B1121" t="s">
        <v>575</v>
      </c>
      <c r="F1121" s="21" t="s">
        <v>1046</v>
      </c>
      <c r="G1121" s="21" t="s">
        <v>1046</v>
      </c>
      <c r="H1121" s="14" t="s">
        <v>1046</v>
      </c>
      <c r="I1121" s="40" t="s">
        <v>1046</v>
      </c>
      <c r="J1121" s="42">
        <v>350</v>
      </c>
      <c r="K1121" s="1" t="s">
        <v>1087</v>
      </c>
      <c r="L1121" s="2" t="s">
        <v>576</v>
      </c>
      <c r="M1121" s="2" t="s">
        <v>1099</v>
      </c>
      <c r="N1121" s="2" t="s">
        <v>576</v>
      </c>
      <c r="O1121" s="4" t="s">
        <v>577</v>
      </c>
      <c r="P1121" s="2" t="s">
        <v>1070</v>
      </c>
      <c r="Q1121" s="24" t="s">
        <v>578</v>
      </c>
      <c r="R1121" s="24" t="s">
        <v>579</v>
      </c>
      <c r="S1121" s="25">
        <v>5</v>
      </c>
      <c r="T1121" s="8" t="s">
        <v>1197</v>
      </c>
      <c r="U1121" s="3">
        <v>38.04722</v>
      </c>
      <c r="V1121" s="3">
        <v>-116.19444</v>
      </c>
      <c r="Y1121" s="12">
        <v>22</v>
      </c>
      <c r="AB1121" s="8" t="s">
        <v>1063</v>
      </c>
    </row>
    <row r="1122" spans="2:28" ht="12">
      <c r="B1122" s="34" t="s">
        <v>1189</v>
      </c>
      <c r="F1122" s="21" t="s">
        <v>1046</v>
      </c>
      <c r="G1122" s="21" t="s">
        <v>1046</v>
      </c>
      <c r="H1122" s="14" t="s">
        <v>1046</v>
      </c>
      <c r="I1122" s="40" t="s">
        <v>1046</v>
      </c>
      <c r="J1122" s="42">
        <v>34</v>
      </c>
      <c r="K1122" s="1" t="s">
        <v>1087</v>
      </c>
      <c r="L1122" s="2" t="s">
        <v>1113</v>
      </c>
      <c r="M1122" s="2" t="s">
        <v>1113</v>
      </c>
      <c r="N1122" s="2" t="s">
        <v>580</v>
      </c>
      <c r="O1122" s="4" t="s">
        <v>581</v>
      </c>
      <c r="P1122" s="2" t="s">
        <v>1344</v>
      </c>
      <c r="Q1122" s="24" t="s">
        <v>1842</v>
      </c>
      <c r="R1122" s="24" t="s">
        <v>1951</v>
      </c>
      <c r="S1122" s="25" t="s">
        <v>1471</v>
      </c>
      <c r="T1122" s="8" t="s">
        <v>1109</v>
      </c>
      <c r="U1122" s="3">
        <v>41.49217</v>
      </c>
      <c r="V1122" s="3">
        <v>-118.31917</v>
      </c>
      <c r="Y1122" s="12">
        <f>21.1</f>
        <v>21.1</v>
      </c>
      <c r="Z1122"/>
      <c r="AA1122"/>
      <c r="AB1122" s="8" t="s">
        <v>582</v>
      </c>
    </row>
    <row r="1123" spans="2:28" ht="12">
      <c r="B1123" t="s">
        <v>1044</v>
      </c>
      <c r="F1123" s="21" t="s">
        <v>1046</v>
      </c>
      <c r="G1123" s="21" t="s">
        <v>1046</v>
      </c>
      <c r="H1123" s="14" t="s">
        <v>1046</v>
      </c>
      <c r="I1123" s="40" t="s">
        <v>1046</v>
      </c>
      <c r="J1123" s="42">
        <v>260</v>
      </c>
      <c r="K1123" s="1" t="s">
        <v>1087</v>
      </c>
      <c r="L1123" s="2" t="s">
        <v>583</v>
      </c>
      <c r="M1123" s="2" t="s">
        <v>584</v>
      </c>
      <c r="N1123" s="2" t="s">
        <v>583</v>
      </c>
      <c r="O1123" s="4" t="s">
        <v>585</v>
      </c>
      <c r="P1123" s="2" t="s">
        <v>1152</v>
      </c>
      <c r="Q1123" s="24" t="s">
        <v>1218</v>
      </c>
      <c r="R1123" s="24" t="s">
        <v>1659</v>
      </c>
      <c r="S1123" s="25">
        <v>17</v>
      </c>
      <c r="T1123" s="8" t="s">
        <v>1133</v>
      </c>
      <c r="U1123" s="3">
        <v>39.4234</v>
      </c>
      <c r="V1123" s="3">
        <v>-119.1997</v>
      </c>
      <c r="Y1123" s="12">
        <v>34</v>
      </c>
      <c r="AB1123" s="8" t="s">
        <v>2203</v>
      </c>
    </row>
    <row r="1124" spans="2:29" ht="12">
      <c r="B1124" s="34" t="s">
        <v>1030</v>
      </c>
      <c r="F1124" s="21" t="s">
        <v>1046</v>
      </c>
      <c r="G1124" s="21" t="s">
        <v>1046</v>
      </c>
      <c r="H1124" s="14">
        <v>1002</v>
      </c>
      <c r="I1124" s="40" t="s">
        <v>586</v>
      </c>
      <c r="J1124" s="42" t="s">
        <v>1046</v>
      </c>
      <c r="K1124" s="1" t="s">
        <v>1087</v>
      </c>
      <c r="L1124" s="2" t="s">
        <v>1099</v>
      </c>
      <c r="N1124" s="2" t="s">
        <v>587</v>
      </c>
      <c r="O1124" s="4" t="s">
        <v>588</v>
      </c>
      <c r="P1124" s="2" t="s">
        <v>1732</v>
      </c>
      <c r="Q1124" s="23" t="s">
        <v>1508</v>
      </c>
      <c r="R1124" s="23" t="s">
        <v>1596</v>
      </c>
      <c r="S1124" s="22">
        <v>3</v>
      </c>
      <c r="U1124" s="3">
        <v>41.29795</v>
      </c>
      <c r="V1124" s="3">
        <v>-115.9967</v>
      </c>
      <c r="Y1124" s="48">
        <v>-8888</v>
      </c>
      <c r="Z1124" s="14" t="s">
        <v>1836</v>
      </c>
      <c r="AB1124" s="8" t="s">
        <v>589</v>
      </c>
      <c r="AC1124" s="14">
        <v>80</v>
      </c>
    </row>
    <row r="1125" spans="2:29" ht="12">
      <c r="B1125" s="34" t="s">
        <v>1030</v>
      </c>
      <c r="F1125" s="21" t="s">
        <v>1046</v>
      </c>
      <c r="G1125" s="21" t="s">
        <v>1046</v>
      </c>
      <c r="H1125" s="14">
        <v>1003</v>
      </c>
      <c r="I1125" s="40" t="s">
        <v>586</v>
      </c>
      <c r="J1125" s="42" t="s">
        <v>1046</v>
      </c>
      <c r="K1125" s="1" t="s">
        <v>1087</v>
      </c>
      <c r="L1125" s="2" t="s">
        <v>1099</v>
      </c>
      <c r="N1125" s="2" t="s">
        <v>587</v>
      </c>
      <c r="O1125" s="4" t="s">
        <v>588</v>
      </c>
      <c r="P1125" s="2" t="s">
        <v>1732</v>
      </c>
      <c r="Q1125" s="23" t="s">
        <v>1508</v>
      </c>
      <c r="R1125" s="23" t="s">
        <v>1596</v>
      </c>
      <c r="S1125" s="22">
        <v>2</v>
      </c>
      <c r="U1125" s="3">
        <v>41.29528</v>
      </c>
      <c r="V1125" s="3">
        <v>-115.9789</v>
      </c>
      <c r="Y1125" s="48">
        <v>-8888</v>
      </c>
      <c r="Z1125" s="14" t="s">
        <v>1836</v>
      </c>
      <c r="AB1125" s="44" t="s">
        <v>1071</v>
      </c>
      <c r="AC1125" s="14">
        <v>80</v>
      </c>
    </row>
    <row r="1126" spans="2:29" ht="12">
      <c r="B1126" s="34" t="s">
        <v>1030</v>
      </c>
      <c r="F1126" s="21" t="s">
        <v>1046</v>
      </c>
      <c r="G1126" s="21" t="s">
        <v>1046</v>
      </c>
      <c r="H1126" s="14">
        <v>1004</v>
      </c>
      <c r="I1126" s="40" t="s">
        <v>586</v>
      </c>
      <c r="J1126" s="42" t="s">
        <v>1046</v>
      </c>
      <c r="K1126" s="1" t="s">
        <v>1087</v>
      </c>
      <c r="L1126" s="2" t="s">
        <v>1099</v>
      </c>
      <c r="N1126" s="2" t="s">
        <v>587</v>
      </c>
      <c r="O1126" s="4" t="s">
        <v>588</v>
      </c>
      <c r="P1126" s="2" t="s">
        <v>1732</v>
      </c>
      <c r="Q1126" s="23" t="s">
        <v>1508</v>
      </c>
      <c r="R1126" s="23" t="s">
        <v>1596</v>
      </c>
      <c r="S1126" s="22">
        <v>2</v>
      </c>
      <c r="U1126" s="3">
        <v>41.2968</v>
      </c>
      <c r="V1126" s="3">
        <v>-115.9782</v>
      </c>
      <c r="Y1126" s="48">
        <v>-8888</v>
      </c>
      <c r="Z1126" s="14" t="s">
        <v>1836</v>
      </c>
      <c r="AB1126" s="44" t="s">
        <v>1071</v>
      </c>
      <c r="AC1126" s="14">
        <v>80</v>
      </c>
    </row>
    <row r="1127" spans="2:29" ht="12">
      <c r="B1127" t="s">
        <v>1044</v>
      </c>
      <c r="C1127" t="s">
        <v>590</v>
      </c>
      <c r="F1127" s="21">
        <v>74709</v>
      </c>
      <c r="G1127" s="21">
        <v>71693</v>
      </c>
      <c r="H1127" s="14" t="s">
        <v>1046</v>
      </c>
      <c r="I1127" s="40">
        <v>136</v>
      </c>
      <c r="J1127" s="42">
        <v>145</v>
      </c>
      <c r="K1127" s="1" t="s">
        <v>1087</v>
      </c>
      <c r="L1127" s="4" t="s">
        <v>591</v>
      </c>
      <c r="M1127" s="4" t="s">
        <v>1113</v>
      </c>
      <c r="N1127" s="2" t="s">
        <v>591</v>
      </c>
      <c r="O1127" s="4" t="s">
        <v>592</v>
      </c>
      <c r="P1127" s="2" t="s">
        <v>1344</v>
      </c>
      <c r="Q1127" s="24" t="s">
        <v>1345</v>
      </c>
      <c r="R1127" s="24" t="s">
        <v>1346</v>
      </c>
      <c r="S1127" s="25" t="s">
        <v>2470</v>
      </c>
      <c r="T1127" s="8" t="s">
        <v>1952</v>
      </c>
      <c r="U1127" s="3">
        <v>40.99283</v>
      </c>
      <c r="V1127" s="3">
        <v>-117.762</v>
      </c>
      <c r="Y1127" s="12">
        <v>33.9</v>
      </c>
      <c r="Z1127" s="14" t="s">
        <v>1492</v>
      </c>
      <c r="AA1127" s="14" t="s">
        <v>1054</v>
      </c>
      <c r="AB1127" s="8" t="s">
        <v>1348</v>
      </c>
      <c r="AC1127" s="14">
        <v>82</v>
      </c>
    </row>
    <row r="1128" spans="2:29" ht="12">
      <c r="B1128" t="s">
        <v>1044</v>
      </c>
      <c r="F1128" s="21" t="s">
        <v>1046</v>
      </c>
      <c r="G1128" s="21">
        <v>71699</v>
      </c>
      <c r="H1128" s="14" t="s">
        <v>1046</v>
      </c>
      <c r="I1128" s="40">
        <v>22</v>
      </c>
      <c r="J1128" s="42">
        <v>253</v>
      </c>
      <c r="K1128" s="1" t="s">
        <v>1034</v>
      </c>
      <c r="L1128" s="4" t="s">
        <v>593</v>
      </c>
      <c r="M1128" s="4" t="s">
        <v>1099</v>
      </c>
      <c r="N1128" s="2" t="s">
        <v>593</v>
      </c>
      <c r="O1128" s="4" t="s">
        <v>594</v>
      </c>
      <c r="P1128" s="2" t="s">
        <v>1399</v>
      </c>
      <c r="Q1128" s="24" t="s">
        <v>1385</v>
      </c>
      <c r="R1128" s="24" t="s">
        <v>1602</v>
      </c>
      <c r="S1128" s="25" t="s">
        <v>1196</v>
      </c>
      <c r="T1128"/>
      <c r="U1128" s="3">
        <v>39.27858</v>
      </c>
      <c r="V1128" s="3">
        <v>-118.4332</v>
      </c>
      <c r="Y1128" s="49">
        <v>-9999</v>
      </c>
      <c r="Z1128" s="18" t="s">
        <v>1312</v>
      </c>
      <c r="AA1128" s="14" t="s">
        <v>1106</v>
      </c>
      <c r="AB1128" s="8" t="s">
        <v>1313</v>
      </c>
      <c r="AC1128" s="14">
        <v>72</v>
      </c>
    </row>
    <row r="1129" spans="2:28" ht="12">
      <c r="B1129" s="34" t="s">
        <v>1189</v>
      </c>
      <c r="F1129" s="21" t="s">
        <v>1046</v>
      </c>
      <c r="G1129" s="21" t="s">
        <v>1046</v>
      </c>
      <c r="H1129" s="14" t="s">
        <v>1046</v>
      </c>
      <c r="I1129" s="40" t="s">
        <v>1046</v>
      </c>
      <c r="J1129" s="42">
        <v>136</v>
      </c>
      <c r="K1129" s="1" t="s">
        <v>1087</v>
      </c>
      <c r="L1129" s="2" t="s">
        <v>595</v>
      </c>
      <c r="N1129" s="2" t="s">
        <v>596</v>
      </c>
      <c r="O1129" s="4" t="s">
        <v>2475</v>
      </c>
      <c r="P1129" s="2" t="s">
        <v>1658</v>
      </c>
      <c r="Q1129" s="24" t="s">
        <v>1292</v>
      </c>
      <c r="R1129" s="24" t="s">
        <v>1489</v>
      </c>
      <c r="S1129" s="25" t="s">
        <v>1904</v>
      </c>
      <c r="T1129" s="8" t="s">
        <v>1210</v>
      </c>
      <c r="U1129" s="3">
        <v>40.56583</v>
      </c>
      <c r="V1129" s="3">
        <v>-117.72556</v>
      </c>
      <c r="Y1129" s="12">
        <v>20</v>
      </c>
      <c r="AB1129" s="8" t="s">
        <v>1063</v>
      </c>
    </row>
    <row r="1130" spans="2:29" ht="12">
      <c r="B1130" t="s">
        <v>1044</v>
      </c>
      <c r="C1130" t="s">
        <v>597</v>
      </c>
      <c r="F1130" s="21">
        <v>74748</v>
      </c>
      <c r="G1130" s="21">
        <v>70202</v>
      </c>
      <c r="H1130" s="14" t="s">
        <v>1046</v>
      </c>
      <c r="I1130" s="40">
        <v>122</v>
      </c>
      <c r="J1130" s="42" t="s">
        <v>1046</v>
      </c>
      <c r="K1130" s="1" t="s">
        <v>1087</v>
      </c>
      <c r="L1130" s="4" t="s">
        <v>598</v>
      </c>
      <c r="M1130" s="4" t="s">
        <v>1113</v>
      </c>
      <c r="N1130" s="2" t="s">
        <v>598</v>
      </c>
      <c r="O1130" s="4" t="s">
        <v>599</v>
      </c>
      <c r="P1130" s="2" t="s">
        <v>1344</v>
      </c>
      <c r="Q1130" s="23" t="s">
        <v>1842</v>
      </c>
      <c r="R1130" s="23" t="s">
        <v>1602</v>
      </c>
      <c r="S1130" s="22">
        <v>19</v>
      </c>
      <c r="U1130" s="3">
        <v>41.49409</v>
      </c>
      <c r="V1130" s="3">
        <v>-118.4341</v>
      </c>
      <c r="Y1130" s="11">
        <v>21.1</v>
      </c>
      <c r="Z1130" s="18" t="s">
        <v>600</v>
      </c>
      <c r="AA1130" s="14" t="s">
        <v>1054</v>
      </c>
      <c r="AB1130" s="45" t="s">
        <v>1055</v>
      </c>
      <c r="AC1130" s="14">
        <v>90</v>
      </c>
    </row>
    <row r="1131" spans="2:28" ht="12">
      <c r="B1131" t="s">
        <v>1044</v>
      </c>
      <c r="F1131" s="21" t="s">
        <v>1046</v>
      </c>
      <c r="G1131" s="21" t="s">
        <v>1046</v>
      </c>
      <c r="H1131" s="14" t="s">
        <v>1046</v>
      </c>
      <c r="I1131" s="40" t="s">
        <v>1046</v>
      </c>
      <c r="J1131" s="42">
        <v>345</v>
      </c>
      <c r="K1131" s="1" t="s">
        <v>1087</v>
      </c>
      <c r="L1131" s="2" t="s">
        <v>601</v>
      </c>
      <c r="M1131" s="2" t="s">
        <v>1099</v>
      </c>
      <c r="N1131" s="2" t="s">
        <v>601</v>
      </c>
      <c r="O1131" s="4" t="s">
        <v>602</v>
      </c>
      <c r="P1131" s="2" t="s">
        <v>1070</v>
      </c>
      <c r="Q1131" s="24" t="s">
        <v>2084</v>
      </c>
      <c r="R1131" s="24" t="s">
        <v>1589</v>
      </c>
      <c r="S1131" s="25" t="s">
        <v>1603</v>
      </c>
      <c r="T1131" s="8" t="s">
        <v>1280</v>
      </c>
      <c r="U1131" s="3">
        <v>38.23889</v>
      </c>
      <c r="V1131" s="3">
        <v>-116.83056</v>
      </c>
      <c r="Y1131" s="12">
        <v>21</v>
      </c>
      <c r="AB1131" s="8" t="s">
        <v>1063</v>
      </c>
    </row>
    <row r="1132" spans="3:28" ht="12">
      <c r="C1132" t="s">
        <v>1144</v>
      </c>
      <c r="F1132" s="21">
        <v>74838</v>
      </c>
      <c r="G1132" s="21">
        <v>71099</v>
      </c>
      <c r="H1132" s="14" t="s">
        <v>1046</v>
      </c>
      <c r="I1132" s="40">
        <v>30</v>
      </c>
      <c r="J1132" s="42" t="s">
        <v>1046</v>
      </c>
      <c r="K1132" s="1" t="s">
        <v>1087</v>
      </c>
      <c r="L1132" s="2" t="s">
        <v>603</v>
      </c>
      <c r="N1132" s="2" t="s">
        <v>603</v>
      </c>
      <c r="O1132" s="4" t="s">
        <v>604</v>
      </c>
      <c r="P1132" s="2" t="s">
        <v>1330</v>
      </c>
      <c r="Q1132" s="23" t="s">
        <v>1090</v>
      </c>
      <c r="R1132" s="23" t="s">
        <v>1960</v>
      </c>
      <c r="S1132" s="22">
        <v>6</v>
      </c>
      <c r="U1132" s="3">
        <v>36.485</v>
      </c>
      <c r="V1132" s="3">
        <v>-114.325</v>
      </c>
      <c r="Y1132" s="11">
        <v>24</v>
      </c>
      <c r="AB1132" t="s">
        <v>1008</v>
      </c>
    </row>
    <row r="1133" spans="2:29" ht="12">
      <c r="B1133" s="34" t="s">
        <v>1030</v>
      </c>
      <c r="F1133" s="21" t="s">
        <v>1046</v>
      </c>
      <c r="G1133" s="21" t="s">
        <v>1046</v>
      </c>
      <c r="H1133" s="14">
        <v>118</v>
      </c>
      <c r="I1133" s="40" t="s">
        <v>605</v>
      </c>
      <c r="J1133" s="42" t="s">
        <v>1046</v>
      </c>
      <c r="K1133" s="1" t="s">
        <v>1087</v>
      </c>
      <c r="L1133" s="2" t="s">
        <v>1099</v>
      </c>
      <c r="N1133" s="2" t="s">
        <v>606</v>
      </c>
      <c r="O1133" s="4" t="s">
        <v>607</v>
      </c>
      <c r="P1133" s="2" t="s">
        <v>1244</v>
      </c>
      <c r="Q1133" s="23" t="s">
        <v>1608</v>
      </c>
      <c r="R1133" s="23" t="s">
        <v>1246</v>
      </c>
      <c r="S1133" s="22">
        <v>15</v>
      </c>
      <c r="U1133" s="3">
        <v>40.12916</v>
      </c>
      <c r="V1133" s="3">
        <v>-116.8837</v>
      </c>
      <c r="Y1133" s="48">
        <v>-8888</v>
      </c>
      <c r="Z1133" s="14" t="s">
        <v>431</v>
      </c>
      <c r="AB1133" s="44" t="s">
        <v>1071</v>
      </c>
      <c r="AC1133" s="14">
        <v>90</v>
      </c>
    </row>
    <row r="1134" spans="2:29" ht="12">
      <c r="B1134" s="34" t="s">
        <v>1030</v>
      </c>
      <c r="F1134" s="21" t="s">
        <v>1046</v>
      </c>
      <c r="G1134" s="21" t="s">
        <v>1046</v>
      </c>
      <c r="H1134" s="14">
        <v>119</v>
      </c>
      <c r="I1134" s="40" t="s">
        <v>605</v>
      </c>
      <c r="J1134" s="42" t="s">
        <v>1046</v>
      </c>
      <c r="K1134" s="1" t="s">
        <v>1087</v>
      </c>
      <c r="L1134" s="2" t="s">
        <v>1099</v>
      </c>
      <c r="N1134" s="2" t="s">
        <v>606</v>
      </c>
      <c r="O1134" s="4" t="s">
        <v>607</v>
      </c>
      <c r="P1134" s="2" t="s">
        <v>1244</v>
      </c>
      <c r="Q1134" s="23" t="s">
        <v>1608</v>
      </c>
      <c r="R1134" s="23" t="s">
        <v>1246</v>
      </c>
      <c r="S1134" s="22">
        <v>15</v>
      </c>
      <c r="U1134" s="3">
        <v>40.12852</v>
      </c>
      <c r="V1134" s="3">
        <v>-116.884</v>
      </c>
      <c r="Y1134" s="48">
        <v>-8888</v>
      </c>
      <c r="Z1134" s="14" t="s">
        <v>431</v>
      </c>
      <c r="AB1134" s="44" t="s">
        <v>1071</v>
      </c>
      <c r="AC1134" s="14">
        <v>90</v>
      </c>
    </row>
    <row r="1135" spans="2:29" ht="12">
      <c r="B1135" s="34" t="s">
        <v>1030</v>
      </c>
      <c r="F1135" s="21" t="s">
        <v>1046</v>
      </c>
      <c r="G1135" s="21" t="s">
        <v>1046</v>
      </c>
      <c r="H1135" s="14">
        <v>120</v>
      </c>
      <c r="I1135" s="40" t="s">
        <v>605</v>
      </c>
      <c r="J1135" s="42" t="s">
        <v>1046</v>
      </c>
      <c r="K1135" s="1" t="s">
        <v>1087</v>
      </c>
      <c r="L1135" s="2" t="s">
        <v>1099</v>
      </c>
      <c r="N1135" s="2" t="s">
        <v>606</v>
      </c>
      <c r="O1135" s="4" t="s">
        <v>607</v>
      </c>
      <c r="P1135" s="2" t="s">
        <v>1244</v>
      </c>
      <c r="Q1135" s="23" t="s">
        <v>1608</v>
      </c>
      <c r="R1135" s="23" t="s">
        <v>1246</v>
      </c>
      <c r="S1135" s="22">
        <v>15</v>
      </c>
      <c r="U1135" s="3">
        <v>40.12826</v>
      </c>
      <c r="V1135" s="3">
        <v>-116.8842</v>
      </c>
      <c r="Y1135" s="48">
        <v>-8888</v>
      </c>
      <c r="Z1135" s="14" t="s">
        <v>431</v>
      </c>
      <c r="AB1135" s="44" t="s">
        <v>1071</v>
      </c>
      <c r="AC1135" s="14">
        <v>90</v>
      </c>
    </row>
    <row r="1136" spans="2:29" ht="12">
      <c r="B1136" s="34" t="s">
        <v>1030</v>
      </c>
      <c r="F1136" s="21" t="s">
        <v>1046</v>
      </c>
      <c r="G1136" s="21" t="s">
        <v>1046</v>
      </c>
      <c r="H1136" s="14">
        <v>121</v>
      </c>
      <c r="I1136" s="40" t="s">
        <v>605</v>
      </c>
      <c r="J1136" s="42" t="s">
        <v>1046</v>
      </c>
      <c r="K1136" s="1" t="s">
        <v>1087</v>
      </c>
      <c r="L1136" s="2" t="s">
        <v>1099</v>
      </c>
      <c r="N1136" s="2" t="s">
        <v>606</v>
      </c>
      <c r="O1136" s="4" t="s">
        <v>607</v>
      </c>
      <c r="P1136" s="2" t="s">
        <v>1244</v>
      </c>
      <c r="Q1136" s="23" t="s">
        <v>1608</v>
      </c>
      <c r="R1136" s="23" t="s">
        <v>1246</v>
      </c>
      <c r="S1136" s="22">
        <v>15</v>
      </c>
      <c r="U1136" s="3">
        <v>40.12794</v>
      </c>
      <c r="V1136" s="3">
        <v>-116.8843</v>
      </c>
      <c r="Y1136" s="48">
        <v>-8888</v>
      </c>
      <c r="Z1136" s="14" t="s">
        <v>431</v>
      </c>
      <c r="AB1136" s="44" t="s">
        <v>1071</v>
      </c>
      <c r="AC1136" s="14">
        <v>90</v>
      </c>
    </row>
    <row r="1137" spans="2:29" ht="12">
      <c r="B1137" s="34" t="s">
        <v>1030</v>
      </c>
      <c r="F1137" s="21" t="s">
        <v>1046</v>
      </c>
      <c r="G1137" s="21" t="s">
        <v>1046</v>
      </c>
      <c r="H1137" s="14">
        <v>122</v>
      </c>
      <c r="I1137" s="40" t="s">
        <v>605</v>
      </c>
      <c r="J1137" s="42" t="s">
        <v>1046</v>
      </c>
      <c r="K1137" s="1" t="s">
        <v>1087</v>
      </c>
      <c r="L1137" s="2" t="s">
        <v>1099</v>
      </c>
      <c r="N1137" s="2" t="s">
        <v>606</v>
      </c>
      <c r="O1137" s="4" t="s">
        <v>607</v>
      </c>
      <c r="P1137" s="2" t="s">
        <v>1244</v>
      </c>
      <c r="Q1137" s="23" t="s">
        <v>1608</v>
      </c>
      <c r="R1137" s="23" t="s">
        <v>1246</v>
      </c>
      <c r="S1137" s="22">
        <v>15</v>
      </c>
      <c r="U1137" s="3">
        <v>40.12762</v>
      </c>
      <c r="V1137" s="3">
        <v>-116.8844</v>
      </c>
      <c r="Y1137" s="48">
        <v>-8888</v>
      </c>
      <c r="Z1137" s="14" t="s">
        <v>431</v>
      </c>
      <c r="AB1137" s="44" t="s">
        <v>1071</v>
      </c>
      <c r="AC1137" s="14">
        <v>90</v>
      </c>
    </row>
    <row r="1138" spans="2:30" ht="12">
      <c r="B1138" s="34" t="s">
        <v>1030</v>
      </c>
      <c r="C1138" t="s">
        <v>608</v>
      </c>
      <c r="F1138" s="21">
        <v>74683</v>
      </c>
      <c r="G1138" s="21">
        <v>70124</v>
      </c>
      <c r="H1138" s="14">
        <v>123</v>
      </c>
      <c r="I1138" s="40" t="s">
        <v>605</v>
      </c>
      <c r="J1138" s="42">
        <v>183</v>
      </c>
      <c r="K1138" s="1" t="s">
        <v>1087</v>
      </c>
      <c r="L1138" s="2" t="s">
        <v>609</v>
      </c>
      <c r="N1138" s="2" t="s">
        <v>606</v>
      </c>
      <c r="O1138" s="4" t="s">
        <v>607</v>
      </c>
      <c r="P1138" s="2" t="s">
        <v>1244</v>
      </c>
      <c r="Q1138" s="23" t="s">
        <v>1608</v>
      </c>
      <c r="R1138" s="23" t="s">
        <v>1246</v>
      </c>
      <c r="S1138" s="22">
        <v>15</v>
      </c>
      <c r="T1138" s="8" t="s">
        <v>1041</v>
      </c>
      <c r="U1138" s="3">
        <v>40.12724</v>
      </c>
      <c r="V1138" s="3">
        <v>-116.8846</v>
      </c>
      <c r="Y1138" s="12">
        <f>22.2</f>
        <v>22.2</v>
      </c>
      <c r="Z1138" s="14" t="s">
        <v>431</v>
      </c>
      <c r="AB1138" s="8" t="s">
        <v>1590</v>
      </c>
      <c r="AC1138" s="14">
        <v>90</v>
      </c>
      <c r="AD1138" t="s">
        <v>610</v>
      </c>
    </row>
    <row r="1139" spans="2:28" ht="12">
      <c r="B1139" s="34" t="s">
        <v>1189</v>
      </c>
      <c r="F1139" s="21" t="s">
        <v>1046</v>
      </c>
      <c r="G1139" s="21" t="s">
        <v>1046</v>
      </c>
      <c r="H1139" s="14" t="s">
        <v>1046</v>
      </c>
      <c r="I1139" s="40">
        <v>140</v>
      </c>
      <c r="J1139" s="42">
        <v>50</v>
      </c>
      <c r="K1139" s="1" t="s">
        <v>1087</v>
      </c>
      <c r="L1139" s="4" t="s">
        <v>611</v>
      </c>
      <c r="M1139" s="4" t="s">
        <v>612</v>
      </c>
      <c r="N1139" s="2" t="s">
        <v>611</v>
      </c>
      <c r="O1139" s="4" t="s">
        <v>613</v>
      </c>
      <c r="P1139" s="2" t="s">
        <v>1344</v>
      </c>
      <c r="Q1139" s="24" t="s">
        <v>1345</v>
      </c>
      <c r="R1139" s="24" t="s">
        <v>1040</v>
      </c>
      <c r="S1139" s="25" t="s">
        <v>1976</v>
      </c>
      <c r="T1139" s="8" t="s">
        <v>1907</v>
      </c>
      <c r="U1139" s="3">
        <v>41.03</v>
      </c>
      <c r="V1139" s="3">
        <v>-117.3215</v>
      </c>
      <c r="Y1139" s="12">
        <f>21.1</f>
        <v>21.1</v>
      </c>
      <c r="AB1139" s="8" t="s">
        <v>1348</v>
      </c>
    </row>
    <row r="1140" spans="2:29" ht="12">
      <c r="B1140" t="s">
        <v>614</v>
      </c>
      <c r="F1140" s="21" t="s">
        <v>1046</v>
      </c>
      <c r="G1140" s="21">
        <v>70778</v>
      </c>
      <c r="H1140" s="14" t="s">
        <v>1046</v>
      </c>
      <c r="I1140" s="40">
        <v>234</v>
      </c>
      <c r="J1140" s="42">
        <v>143.1</v>
      </c>
      <c r="K1140" s="1" t="s">
        <v>1087</v>
      </c>
      <c r="L1140" s="2" t="s">
        <v>615</v>
      </c>
      <c r="M1140" s="2" t="s">
        <v>1222</v>
      </c>
      <c r="N1140" s="2" t="s">
        <v>615</v>
      </c>
      <c r="O1140" s="4" t="s">
        <v>616</v>
      </c>
      <c r="P1140" s="2" t="s">
        <v>1658</v>
      </c>
      <c r="Q1140" s="24" t="s">
        <v>1378</v>
      </c>
      <c r="R1140" s="24" t="s">
        <v>1750</v>
      </c>
      <c r="S1140" s="25">
        <v>28</v>
      </c>
      <c r="T1140"/>
      <c r="U1140" s="3">
        <v>40.70496</v>
      </c>
      <c r="V1140" s="3">
        <v>-118.0553</v>
      </c>
      <c r="Y1140" s="49">
        <v>-8888</v>
      </c>
      <c r="Z1140" s="18" t="s">
        <v>617</v>
      </c>
      <c r="AA1140" s="14" t="s">
        <v>1106</v>
      </c>
      <c r="AB1140" s="8" t="s">
        <v>1313</v>
      </c>
      <c r="AC1140" s="14">
        <v>87</v>
      </c>
    </row>
    <row r="1141" spans="2:29" ht="12">
      <c r="B1141" t="s">
        <v>1044</v>
      </c>
      <c r="C1141" t="s">
        <v>618</v>
      </c>
      <c r="F1141" s="21">
        <v>74563</v>
      </c>
      <c r="G1141" s="21">
        <v>71308</v>
      </c>
      <c r="H1141" s="14" t="s">
        <v>1046</v>
      </c>
      <c r="I1141" s="40">
        <v>257</v>
      </c>
      <c r="J1141" s="42">
        <v>92</v>
      </c>
      <c r="K1141" s="1" t="s">
        <v>1087</v>
      </c>
      <c r="L1141" s="2" t="s">
        <v>619</v>
      </c>
      <c r="M1141" s="2" t="s">
        <v>620</v>
      </c>
      <c r="N1141" s="2" t="s">
        <v>619</v>
      </c>
      <c r="O1141" s="4" t="s">
        <v>621</v>
      </c>
      <c r="P1141" s="2" t="s">
        <v>1384</v>
      </c>
      <c r="Q1141" s="24" t="s">
        <v>1419</v>
      </c>
      <c r="R1141" s="24" t="s">
        <v>282</v>
      </c>
      <c r="S1141" s="25" t="s">
        <v>1542</v>
      </c>
      <c r="T1141"/>
      <c r="U1141" s="3">
        <v>40.83167</v>
      </c>
      <c r="V1141" s="3">
        <v>-119.53167</v>
      </c>
      <c r="Y1141" s="12">
        <f>29</f>
        <v>29</v>
      </c>
      <c r="Z1141" s="14" t="s">
        <v>1312</v>
      </c>
      <c r="AA1141" s="14" t="s">
        <v>1054</v>
      </c>
      <c r="AB1141" s="8" t="s">
        <v>1788</v>
      </c>
      <c r="AC1141" s="14">
        <v>81</v>
      </c>
    </row>
    <row r="1142" spans="2:29" ht="12">
      <c r="B1142" t="s">
        <v>1044</v>
      </c>
      <c r="C1142" t="s">
        <v>622</v>
      </c>
      <c r="F1142" s="21" t="s">
        <v>1046</v>
      </c>
      <c r="G1142" s="21">
        <v>71706</v>
      </c>
      <c r="H1142" s="14" t="s">
        <v>1046</v>
      </c>
      <c r="I1142" s="40">
        <v>115</v>
      </c>
      <c r="J1142" s="42">
        <v>49</v>
      </c>
      <c r="K1142" s="1" t="s">
        <v>1034</v>
      </c>
      <c r="L1142" s="4" t="s">
        <v>623</v>
      </c>
      <c r="M1142" s="4" t="s">
        <v>1222</v>
      </c>
      <c r="N1142" s="4" t="s">
        <v>623</v>
      </c>
      <c r="O1142" s="4" t="s">
        <v>624</v>
      </c>
      <c r="P1142" s="2" t="s">
        <v>1344</v>
      </c>
      <c r="Q1142" s="24" t="s">
        <v>1950</v>
      </c>
      <c r="R1142" s="24" t="s">
        <v>1040</v>
      </c>
      <c r="S1142" s="25">
        <v>15</v>
      </c>
      <c r="T1142"/>
      <c r="U1142" s="3">
        <v>41.77369</v>
      </c>
      <c r="V1142" s="3">
        <v>-117.3452</v>
      </c>
      <c r="Y1142" s="49">
        <v>-9999</v>
      </c>
      <c r="Z1142" s="18" t="s">
        <v>2431</v>
      </c>
      <c r="AA1142" s="14" t="s">
        <v>1106</v>
      </c>
      <c r="AB1142" s="8" t="s">
        <v>1313</v>
      </c>
      <c r="AC1142" s="14">
        <v>80</v>
      </c>
    </row>
    <row r="1143" spans="2:29" ht="12">
      <c r="B1143" t="s">
        <v>1044</v>
      </c>
      <c r="F1143" s="21" t="s">
        <v>1046</v>
      </c>
      <c r="G1143" s="21">
        <v>71242</v>
      </c>
      <c r="H1143" s="14" t="s">
        <v>1046</v>
      </c>
      <c r="I1143" s="40">
        <v>212</v>
      </c>
      <c r="J1143" s="42">
        <v>331</v>
      </c>
      <c r="K1143" s="1" t="s">
        <v>1047</v>
      </c>
      <c r="L1143" s="2" t="s">
        <v>625</v>
      </c>
      <c r="N1143" s="2" t="s">
        <v>626</v>
      </c>
      <c r="O1143" s="4" t="s">
        <v>627</v>
      </c>
      <c r="P1143" s="2" t="s">
        <v>1070</v>
      </c>
      <c r="Q1143" s="24" t="s">
        <v>1201</v>
      </c>
      <c r="R1143" s="24" t="s">
        <v>1445</v>
      </c>
      <c r="S1143" s="25">
        <v>28</v>
      </c>
      <c r="T1143"/>
      <c r="U1143" s="3">
        <v>38.43721</v>
      </c>
      <c r="V1143" s="3">
        <v>-117.4945</v>
      </c>
      <c r="Y1143" s="48">
        <v>-8888</v>
      </c>
      <c r="Z1143" s="18" t="s">
        <v>1390</v>
      </c>
      <c r="AA1143" s="14" t="s">
        <v>1106</v>
      </c>
      <c r="AB1143" s="8" t="s">
        <v>520</v>
      </c>
      <c r="AC1143" s="14">
        <v>87</v>
      </c>
    </row>
    <row r="1144" spans="2:28" ht="12">
      <c r="B1144" t="s">
        <v>1044</v>
      </c>
      <c r="F1144" s="21" t="s">
        <v>1046</v>
      </c>
      <c r="G1144" s="21" t="s">
        <v>1046</v>
      </c>
      <c r="H1144" s="14" t="s">
        <v>1046</v>
      </c>
      <c r="I1144" s="40">
        <v>278</v>
      </c>
      <c r="J1144" s="42">
        <v>210</v>
      </c>
      <c r="K1144" s="1" t="s">
        <v>1034</v>
      </c>
      <c r="L1144" s="2" t="s">
        <v>633</v>
      </c>
      <c r="N1144" s="2" t="s">
        <v>628</v>
      </c>
      <c r="O1144" s="4" t="s">
        <v>634</v>
      </c>
      <c r="P1144" s="2" t="s">
        <v>1384</v>
      </c>
      <c r="Q1144" s="24" t="s">
        <v>1218</v>
      </c>
      <c r="R1144" s="24" t="s">
        <v>1451</v>
      </c>
      <c r="S1144" s="25" t="s">
        <v>1603</v>
      </c>
      <c r="T1144" s="8" t="s">
        <v>1041</v>
      </c>
      <c r="U1144" s="3">
        <v>39.38333</v>
      </c>
      <c r="V1144" s="3">
        <v>-119.73333</v>
      </c>
      <c r="Y1144" s="12">
        <f>94</f>
        <v>94</v>
      </c>
      <c r="AB1144" s="8" t="s">
        <v>1220</v>
      </c>
    </row>
    <row r="1145" spans="2:29" ht="12">
      <c r="B1145" s="34" t="s">
        <v>1030</v>
      </c>
      <c r="F1145" s="21" t="s">
        <v>1046</v>
      </c>
      <c r="G1145" s="21" t="s">
        <v>1046</v>
      </c>
      <c r="H1145" s="14">
        <v>703</v>
      </c>
      <c r="I1145" s="40" t="s">
        <v>630</v>
      </c>
      <c r="J1145" s="43" t="s">
        <v>1046</v>
      </c>
      <c r="K1145" s="1" t="s">
        <v>1034</v>
      </c>
      <c r="L1145" s="2" t="s">
        <v>1158</v>
      </c>
      <c r="N1145" s="2" t="s">
        <v>628</v>
      </c>
      <c r="O1145" s="4" t="s">
        <v>105</v>
      </c>
      <c r="P1145" s="2" t="s">
        <v>1384</v>
      </c>
      <c r="Q1145" s="23" t="s">
        <v>1218</v>
      </c>
      <c r="R1145" s="23" t="s">
        <v>1451</v>
      </c>
      <c r="S1145" s="22">
        <v>32</v>
      </c>
      <c r="U1145" s="3">
        <v>39.38929</v>
      </c>
      <c r="V1145" s="3">
        <v>-119.7583</v>
      </c>
      <c r="Y1145" s="49">
        <v>-9999</v>
      </c>
      <c r="Z1145" s="14" t="s">
        <v>631</v>
      </c>
      <c r="AC1145" s="14">
        <v>82</v>
      </c>
    </row>
    <row r="1146" spans="2:29" ht="12">
      <c r="B1146" s="34" t="s">
        <v>1030</v>
      </c>
      <c r="F1146" s="21" t="s">
        <v>1046</v>
      </c>
      <c r="G1146" s="21" t="s">
        <v>1046</v>
      </c>
      <c r="H1146" s="14">
        <v>863</v>
      </c>
      <c r="I1146" s="40" t="s">
        <v>630</v>
      </c>
      <c r="J1146" s="14" t="s">
        <v>1046</v>
      </c>
      <c r="K1146" s="1" t="s">
        <v>1034</v>
      </c>
      <c r="L1146" s="2" t="s">
        <v>635</v>
      </c>
      <c r="N1146" s="2" t="s">
        <v>628</v>
      </c>
      <c r="O1146" s="4" t="s">
        <v>634</v>
      </c>
      <c r="P1146" s="2" t="s">
        <v>1384</v>
      </c>
      <c r="Q1146" s="23" t="s">
        <v>1218</v>
      </c>
      <c r="R1146" s="23" t="s">
        <v>1451</v>
      </c>
      <c r="S1146" s="22">
        <v>28</v>
      </c>
      <c r="U1146" s="3">
        <v>39.38974</v>
      </c>
      <c r="V1146" s="3">
        <v>-119.7434</v>
      </c>
      <c r="Y1146" s="48">
        <v>-9999</v>
      </c>
      <c r="Z1146" s="14" t="s">
        <v>636</v>
      </c>
      <c r="AB1146" s="44" t="s">
        <v>1071</v>
      </c>
      <c r="AC1146" s="14">
        <v>82</v>
      </c>
    </row>
    <row r="1147" spans="2:29" ht="12">
      <c r="B1147" s="34" t="s">
        <v>1030</v>
      </c>
      <c r="F1147" s="21" t="s">
        <v>1046</v>
      </c>
      <c r="G1147" s="21" t="s">
        <v>1046</v>
      </c>
      <c r="H1147" s="14">
        <v>864</v>
      </c>
      <c r="I1147" s="40" t="s">
        <v>630</v>
      </c>
      <c r="J1147" s="14" t="s">
        <v>1046</v>
      </c>
      <c r="K1147" s="1" t="s">
        <v>1034</v>
      </c>
      <c r="L1147" s="2" t="s">
        <v>635</v>
      </c>
      <c r="N1147" s="2" t="s">
        <v>628</v>
      </c>
      <c r="O1147" s="4" t="s">
        <v>634</v>
      </c>
      <c r="P1147" s="2" t="s">
        <v>1384</v>
      </c>
      <c r="Q1147" s="23" t="s">
        <v>1218</v>
      </c>
      <c r="R1147" s="23" t="s">
        <v>1451</v>
      </c>
      <c r="S1147" s="22">
        <v>33</v>
      </c>
      <c r="U1147" s="3">
        <v>39.38923</v>
      </c>
      <c r="V1147" s="3">
        <v>-119.7432</v>
      </c>
      <c r="Y1147" s="48">
        <v>-9999</v>
      </c>
      <c r="Z1147" s="14" t="s">
        <v>636</v>
      </c>
      <c r="AB1147" s="44" t="s">
        <v>1071</v>
      </c>
      <c r="AC1147" s="14">
        <v>82</v>
      </c>
    </row>
    <row r="1148" spans="2:29" ht="12">
      <c r="B1148" s="34" t="s">
        <v>1030</v>
      </c>
      <c r="F1148" s="21" t="s">
        <v>1046</v>
      </c>
      <c r="G1148" s="21" t="s">
        <v>1046</v>
      </c>
      <c r="H1148" s="14">
        <v>865</v>
      </c>
      <c r="I1148" s="40" t="s">
        <v>630</v>
      </c>
      <c r="J1148" s="14" t="s">
        <v>1046</v>
      </c>
      <c r="K1148" s="1" t="s">
        <v>1034</v>
      </c>
      <c r="L1148" s="2" t="s">
        <v>635</v>
      </c>
      <c r="N1148" s="2" t="s">
        <v>628</v>
      </c>
      <c r="O1148" s="4" t="s">
        <v>634</v>
      </c>
      <c r="P1148" s="2" t="s">
        <v>1384</v>
      </c>
      <c r="Q1148" s="23" t="s">
        <v>1218</v>
      </c>
      <c r="R1148" s="23" t="s">
        <v>1451</v>
      </c>
      <c r="S1148" s="22">
        <v>33</v>
      </c>
      <c r="U1148" s="3">
        <v>39.38899</v>
      </c>
      <c r="V1148" s="3">
        <v>-119.7431</v>
      </c>
      <c r="Y1148" s="48">
        <v>-9999</v>
      </c>
      <c r="Z1148" s="14" t="s">
        <v>636</v>
      </c>
      <c r="AB1148" s="44" t="s">
        <v>1071</v>
      </c>
      <c r="AC1148" s="14">
        <v>82</v>
      </c>
    </row>
    <row r="1149" spans="2:29" ht="12">
      <c r="B1149" s="34" t="s">
        <v>1030</v>
      </c>
      <c r="F1149" s="21" t="s">
        <v>1046</v>
      </c>
      <c r="G1149" s="21" t="s">
        <v>1046</v>
      </c>
      <c r="H1149" s="14">
        <v>866</v>
      </c>
      <c r="I1149" s="40" t="s">
        <v>630</v>
      </c>
      <c r="J1149" s="14" t="s">
        <v>1046</v>
      </c>
      <c r="K1149" s="1" t="s">
        <v>1034</v>
      </c>
      <c r="L1149" s="2" t="s">
        <v>635</v>
      </c>
      <c r="N1149" s="2" t="s">
        <v>628</v>
      </c>
      <c r="O1149" s="4" t="s">
        <v>634</v>
      </c>
      <c r="P1149" s="2" t="s">
        <v>1384</v>
      </c>
      <c r="Q1149" s="23" t="s">
        <v>1218</v>
      </c>
      <c r="R1149" s="23" t="s">
        <v>1451</v>
      </c>
      <c r="S1149" s="22">
        <v>33</v>
      </c>
      <c r="U1149" s="3">
        <v>39.38873</v>
      </c>
      <c r="V1149" s="3">
        <v>-119.7431</v>
      </c>
      <c r="Y1149" s="48">
        <v>-9999</v>
      </c>
      <c r="Z1149" s="14" t="s">
        <v>636</v>
      </c>
      <c r="AB1149" s="44" t="s">
        <v>1071</v>
      </c>
      <c r="AC1149" s="14">
        <v>82</v>
      </c>
    </row>
    <row r="1150" spans="2:29" ht="12">
      <c r="B1150" s="34" t="s">
        <v>1030</v>
      </c>
      <c r="F1150" s="21" t="s">
        <v>1046</v>
      </c>
      <c r="G1150" s="21" t="s">
        <v>1046</v>
      </c>
      <c r="H1150" s="14">
        <v>867</v>
      </c>
      <c r="I1150" s="40" t="s">
        <v>630</v>
      </c>
      <c r="J1150" s="14" t="s">
        <v>1046</v>
      </c>
      <c r="K1150" s="1" t="s">
        <v>1034</v>
      </c>
      <c r="L1150" s="2" t="s">
        <v>635</v>
      </c>
      <c r="N1150" s="2" t="s">
        <v>628</v>
      </c>
      <c r="O1150" s="4" t="s">
        <v>634</v>
      </c>
      <c r="P1150" s="2" t="s">
        <v>1384</v>
      </c>
      <c r="Q1150" s="23" t="s">
        <v>1218</v>
      </c>
      <c r="R1150" s="23" t="s">
        <v>1451</v>
      </c>
      <c r="S1150" s="22">
        <v>33</v>
      </c>
      <c r="U1150" s="3">
        <v>39.38853</v>
      </c>
      <c r="V1150" s="3">
        <v>-119.7428</v>
      </c>
      <c r="Y1150" s="48">
        <v>-9999</v>
      </c>
      <c r="Z1150" s="14" t="s">
        <v>636</v>
      </c>
      <c r="AB1150" s="44" t="s">
        <v>1071</v>
      </c>
      <c r="AC1150" s="14">
        <v>82</v>
      </c>
    </row>
    <row r="1151" spans="2:29" ht="12">
      <c r="B1151" s="34" t="s">
        <v>1030</v>
      </c>
      <c r="F1151" s="21" t="s">
        <v>1046</v>
      </c>
      <c r="G1151" s="21" t="s">
        <v>1046</v>
      </c>
      <c r="H1151" s="14">
        <v>868</v>
      </c>
      <c r="I1151" s="40" t="s">
        <v>630</v>
      </c>
      <c r="J1151" s="14" t="s">
        <v>1046</v>
      </c>
      <c r="K1151" s="1" t="s">
        <v>1034</v>
      </c>
      <c r="L1151" s="2" t="s">
        <v>635</v>
      </c>
      <c r="N1151" s="2" t="s">
        <v>628</v>
      </c>
      <c r="O1151" s="4" t="s">
        <v>634</v>
      </c>
      <c r="P1151" s="2" t="s">
        <v>1384</v>
      </c>
      <c r="Q1151" s="23" t="s">
        <v>1218</v>
      </c>
      <c r="R1151" s="23" t="s">
        <v>1451</v>
      </c>
      <c r="S1151" s="22">
        <v>33</v>
      </c>
      <c r="U1151" s="3">
        <v>39.3882</v>
      </c>
      <c r="V1151" s="3">
        <v>-119.7428</v>
      </c>
      <c r="Y1151" s="48">
        <v>-9999</v>
      </c>
      <c r="Z1151" s="14" t="s">
        <v>636</v>
      </c>
      <c r="AB1151" s="44" t="s">
        <v>1071</v>
      </c>
      <c r="AC1151" s="14">
        <v>82</v>
      </c>
    </row>
    <row r="1152" spans="2:29" ht="12">
      <c r="B1152" s="34" t="s">
        <v>1030</v>
      </c>
      <c r="F1152" s="21" t="s">
        <v>1046</v>
      </c>
      <c r="G1152" s="21" t="s">
        <v>1046</v>
      </c>
      <c r="H1152" s="14">
        <v>869</v>
      </c>
      <c r="I1152" s="40" t="s">
        <v>630</v>
      </c>
      <c r="J1152" s="14" t="s">
        <v>1046</v>
      </c>
      <c r="K1152" s="1" t="s">
        <v>1034</v>
      </c>
      <c r="L1152" s="2" t="s">
        <v>635</v>
      </c>
      <c r="N1152" s="2" t="s">
        <v>628</v>
      </c>
      <c r="O1152" s="4" t="s">
        <v>634</v>
      </c>
      <c r="P1152" s="2" t="s">
        <v>1384</v>
      </c>
      <c r="Q1152" s="23" t="s">
        <v>1218</v>
      </c>
      <c r="R1152" s="23" t="s">
        <v>1451</v>
      </c>
      <c r="S1152" s="22">
        <v>33</v>
      </c>
      <c r="U1152" s="3">
        <v>39.38791</v>
      </c>
      <c r="V1152" s="3">
        <v>-119.7429</v>
      </c>
      <c r="Y1152" s="48">
        <v>-9999</v>
      </c>
      <c r="Z1152" s="14" t="s">
        <v>636</v>
      </c>
      <c r="AB1152" s="44" t="s">
        <v>1071</v>
      </c>
      <c r="AC1152" s="14">
        <v>82</v>
      </c>
    </row>
    <row r="1153" spans="2:29" ht="12">
      <c r="B1153" s="34" t="s">
        <v>1030</v>
      </c>
      <c r="F1153" s="21" t="s">
        <v>1046</v>
      </c>
      <c r="G1153" s="21" t="s">
        <v>1046</v>
      </c>
      <c r="H1153" s="14">
        <v>870</v>
      </c>
      <c r="I1153" s="40" t="s">
        <v>630</v>
      </c>
      <c r="J1153" s="14" t="s">
        <v>1046</v>
      </c>
      <c r="K1153" s="1" t="s">
        <v>1034</v>
      </c>
      <c r="L1153" s="2" t="s">
        <v>635</v>
      </c>
      <c r="N1153" s="2" t="s">
        <v>628</v>
      </c>
      <c r="O1153" s="4" t="s">
        <v>634</v>
      </c>
      <c r="P1153" s="2" t="s">
        <v>1384</v>
      </c>
      <c r="Q1153" s="23" t="s">
        <v>1218</v>
      </c>
      <c r="R1153" s="23" t="s">
        <v>1451</v>
      </c>
      <c r="S1153" s="22">
        <v>33</v>
      </c>
      <c r="U1153" s="3">
        <v>39.3875</v>
      </c>
      <c r="V1153" s="3">
        <v>-119.7427</v>
      </c>
      <c r="Y1153" s="48">
        <v>-9999</v>
      </c>
      <c r="Z1153" s="14" t="s">
        <v>636</v>
      </c>
      <c r="AB1153" s="44" t="s">
        <v>1071</v>
      </c>
      <c r="AC1153" s="14">
        <v>82</v>
      </c>
    </row>
    <row r="1154" spans="2:29" ht="12">
      <c r="B1154" s="34" t="s">
        <v>1030</v>
      </c>
      <c r="F1154" s="21" t="s">
        <v>1046</v>
      </c>
      <c r="G1154" s="21" t="s">
        <v>1046</v>
      </c>
      <c r="H1154" s="14">
        <v>871</v>
      </c>
      <c r="I1154" s="40" t="s">
        <v>630</v>
      </c>
      <c r="J1154" s="14" t="s">
        <v>1046</v>
      </c>
      <c r="K1154" s="1" t="s">
        <v>1034</v>
      </c>
      <c r="L1154" s="2" t="s">
        <v>635</v>
      </c>
      <c r="N1154" s="2" t="s">
        <v>628</v>
      </c>
      <c r="O1154" s="4" t="s">
        <v>634</v>
      </c>
      <c r="P1154" s="2" t="s">
        <v>1384</v>
      </c>
      <c r="Q1154" s="23" t="s">
        <v>1218</v>
      </c>
      <c r="R1154" s="23" t="s">
        <v>1451</v>
      </c>
      <c r="S1154" s="22">
        <v>33</v>
      </c>
      <c r="U1154" s="3">
        <v>39.38721</v>
      </c>
      <c r="V1154" s="3">
        <v>-119.7427</v>
      </c>
      <c r="Y1154" s="48">
        <v>-9999</v>
      </c>
      <c r="Z1154" s="14" t="s">
        <v>636</v>
      </c>
      <c r="AB1154" s="44" t="s">
        <v>1071</v>
      </c>
      <c r="AC1154" s="14">
        <v>82</v>
      </c>
    </row>
    <row r="1155" spans="2:29" ht="12">
      <c r="B1155" s="34" t="s">
        <v>1030</v>
      </c>
      <c r="F1155" s="21" t="s">
        <v>1046</v>
      </c>
      <c r="G1155" s="21" t="s">
        <v>1046</v>
      </c>
      <c r="H1155" s="14">
        <v>872</v>
      </c>
      <c r="I1155" s="40" t="s">
        <v>630</v>
      </c>
      <c r="J1155" s="14" t="s">
        <v>1046</v>
      </c>
      <c r="K1155" s="1" t="s">
        <v>1034</v>
      </c>
      <c r="L1155" s="2" t="s">
        <v>635</v>
      </c>
      <c r="N1155" s="2" t="s">
        <v>628</v>
      </c>
      <c r="O1155" s="4" t="s">
        <v>634</v>
      </c>
      <c r="P1155" s="2" t="s">
        <v>1384</v>
      </c>
      <c r="Q1155" s="23" t="s">
        <v>1218</v>
      </c>
      <c r="R1155" s="23" t="s">
        <v>1451</v>
      </c>
      <c r="S1155" s="22">
        <v>33</v>
      </c>
      <c r="U1155" s="3">
        <v>39.38692</v>
      </c>
      <c r="V1155" s="3">
        <v>-119.7427</v>
      </c>
      <c r="Y1155" s="48">
        <v>-9999</v>
      </c>
      <c r="Z1155" s="14" t="s">
        <v>636</v>
      </c>
      <c r="AB1155" s="44" t="s">
        <v>1071</v>
      </c>
      <c r="AC1155" s="14">
        <v>82</v>
      </c>
    </row>
    <row r="1156" spans="2:29" ht="12">
      <c r="B1156" s="34" t="s">
        <v>1030</v>
      </c>
      <c r="F1156" s="21" t="s">
        <v>1046</v>
      </c>
      <c r="G1156" s="21" t="s">
        <v>1046</v>
      </c>
      <c r="H1156" s="14">
        <v>873</v>
      </c>
      <c r="I1156" s="40" t="s">
        <v>630</v>
      </c>
      <c r="J1156" s="14" t="s">
        <v>1046</v>
      </c>
      <c r="K1156" s="1" t="s">
        <v>1034</v>
      </c>
      <c r="L1156" s="2" t="s">
        <v>635</v>
      </c>
      <c r="N1156" s="2" t="s">
        <v>628</v>
      </c>
      <c r="O1156" s="4" t="s">
        <v>634</v>
      </c>
      <c r="P1156" s="2" t="s">
        <v>1384</v>
      </c>
      <c r="Q1156" s="23" t="s">
        <v>1218</v>
      </c>
      <c r="R1156" s="23" t="s">
        <v>1451</v>
      </c>
      <c r="S1156" s="22">
        <v>33</v>
      </c>
      <c r="U1156" s="3">
        <v>39.38622</v>
      </c>
      <c r="V1156" s="3">
        <v>-119.7418</v>
      </c>
      <c r="Y1156" s="48">
        <v>-9999</v>
      </c>
      <c r="Z1156" s="14" t="s">
        <v>636</v>
      </c>
      <c r="AB1156" s="44" t="s">
        <v>1071</v>
      </c>
      <c r="AC1156" s="14">
        <v>82</v>
      </c>
    </row>
    <row r="1157" spans="2:29" ht="12">
      <c r="B1157" s="34" t="s">
        <v>1030</v>
      </c>
      <c r="F1157" s="21" t="s">
        <v>1046</v>
      </c>
      <c r="G1157" s="21" t="s">
        <v>1046</v>
      </c>
      <c r="H1157" s="14">
        <v>874</v>
      </c>
      <c r="I1157" s="40" t="s">
        <v>630</v>
      </c>
      <c r="J1157" s="14" t="s">
        <v>1046</v>
      </c>
      <c r="K1157" s="1" t="s">
        <v>1034</v>
      </c>
      <c r="L1157" s="2" t="s">
        <v>635</v>
      </c>
      <c r="N1157" s="2" t="s">
        <v>628</v>
      </c>
      <c r="O1157" s="4" t="s">
        <v>634</v>
      </c>
      <c r="P1157" s="2" t="s">
        <v>1384</v>
      </c>
      <c r="Q1157" s="23" t="s">
        <v>1218</v>
      </c>
      <c r="R1157" s="23" t="s">
        <v>1451</v>
      </c>
      <c r="S1157" s="22">
        <v>33</v>
      </c>
      <c r="U1157" s="3">
        <v>39.38077</v>
      </c>
      <c r="V1157" s="3">
        <v>-119.7398</v>
      </c>
      <c r="Y1157" s="48">
        <v>-9999</v>
      </c>
      <c r="Z1157" s="14" t="s">
        <v>268</v>
      </c>
      <c r="AB1157" s="44" t="s">
        <v>1071</v>
      </c>
      <c r="AC1157" s="14">
        <v>82</v>
      </c>
    </row>
    <row r="1158" spans="2:29" ht="12">
      <c r="B1158" s="34" t="s">
        <v>1030</v>
      </c>
      <c r="F1158" s="21" t="s">
        <v>1046</v>
      </c>
      <c r="G1158" s="21" t="s">
        <v>1046</v>
      </c>
      <c r="H1158" s="14">
        <v>875</v>
      </c>
      <c r="I1158" s="40" t="s">
        <v>630</v>
      </c>
      <c r="J1158" s="14" t="s">
        <v>1046</v>
      </c>
      <c r="K1158" s="1" t="s">
        <v>1034</v>
      </c>
      <c r="L1158" s="2" t="s">
        <v>635</v>
      </c>
      <c r="N1158" s="2" t="s">
        <v>628</v>
      </c>
      <c r="O1158" s="4" t="s">
        <v>634</v>
      </c>
      <c r="P1158" s="2" t="s">
        <v>1384</v>
      </c>
      <c r="Q1158" s="23" t="s">
        <v>1218</v>
      </c>
      <c r="R1158" s="23" t="s">
        <v>1451</v>
      </c>
      <c r="S1158" s="22">
        <v>33</v>
      </c>
      <c r="U1158" s="3">
        <v>39.38052</v>
      </c>
      <c r="V1158" s="3">
        <v>-119.7399</v>
      </c>
      <c r="Y1158" s="48">
        <v>-9999</v>
      </c>
      <c r="Z1158" s="14" t="s">
        <v>268</v>
      </c>
      <c r="AB1158" s="44" t="s">
        <v>1071</v>
      </c>
      <c r="AC1158" s="14">
        <v>82</v>
      </c>
    </row>
    <row r="1159" spans="2:29" ht="12">
      <c r="B1159" s="34" t="s">
        <v>1030</v>
      </c>
      <c r="F1159" s="21" t="s">
        <v>1046</v>
      </c>
      <c r="G1159" s="21" t="s">
        <v>1046</v>
      </c>
      <c r="H1159" s="14">
        <v>876</v>
      </c>
      <c r="I1159" s="40" t="s">
        <v>630</v>
      </c>
      <c r="J1159" s="14" t="s">
        <v>1046</v>
      </c>
      <c r="K1159" s="1" t="s">
        <v>1034</v>
      </c>
      <c r="L1159" s="2" t="s">
        <v>635</v>
      </c>
      <c r="N1159" s="2" t="s">
        <v>628</v>
      </c>
      <c r="O1159" s="4" t="s">
        <v>634</v>
      </c>
      <c r="P1159" s="2" t="s">
        <v>1384</v>
      </c>
      <c r="Q1159" s="23" t="s">
        <v>1218</v>
      </c>
      <c r="R1159" s="23" t="s">
        <v>1451</v>
      </c>
      <c r="S1159" s="22">
        <v>33</v>
      </c>
      <c r="U1159" s="3">
        <v>39.38029</v>
      </c>
      <c r="V1159" s="3">
        <v>-119.7401</v>
      </c>
      <c r="Y1159" s="48">
        <v>-9999</v>
      </c>
      <c r="Z1159" s="14" t="s">
        <v>268</v>
      </c>
      <c r="AB1159" s="44" t="s">
        <v>1071</v>
      </c>
      <c r="AC1159" s="14">
        <v>82</v>
      </c>
    </row>
    <row r="1160" spans="2:28" ht="12">
      <c r="B1160" t="s">
        <v>1044</v>
      </c>
      <c r="F1160" s="21" t="s">
        <v>1046</v>
      </c>
      <c r="G1160" s="21" t="s">
        <v>1046</v>
      </c>
      <c r="H1160" s="14" t="s">
        <v>1046</v>
      </c>
      <c r="I1160" s="40">
        <v>278</v>
      </c>
      <c r="J1160" s="42">
        <v>208</v>
      </c>
      <c r="K1160" s="1" t="s">
        <v>1057</v>
      </c>
      <c r="L1160" s="2" t="s">
        <v>637</v>
      </c>
      <c r="N1160" s="2" t="s">
        <v>628</v>
      </c>
      <c r="O1160" s="4" t="s">
        <v>634</v>
      </c>
      <c r="P1160" s="2" t="s">
        <v>1384</v>
      </c>
      <c r="Q1160" s="24" t="s">
        <v>1218</v>
      </c>
      <c r="R1160" s="24" t="s">
        <v>1451</v>
      </c>
      <c r="S1160" s="22">
        <v>34</v>
      </c>
      <c r="T1160"/>
      <c r="U1160" s="3">
        <v>39.395</v>
      </c>
      <c r="V1160" s="3">
        <v>-119.715</v>
      </c>
      <c r="Y1160" s="12">
        <v>113</v>
      </c>
      <c r="AB1160" s="8" t="s">
        <v>1403</v>
      </c>
    </row>
    <row r="1161" spans="2:29" ht="12">
      <c r="B1161" s="34" t="s">
        <v>1030</v>
      </c>
      <c r="F1161" s="21" t="s">
        <v>1046</v>
      </c>
      <c r="G1161" s="21" t="s">
        <v>1046</v>
      </c>
      <c r="H1161" s="14">
        <v>704</v>
      </c>
      <c r="I1161" s="40" t="s">
        <v>630</v>
      </c>
      <c r="J1161" s="42" t="s">
        <v>1046</v>
      </c>
      <c r="K1161" s="1" t="s">
        <v>1057</v>
      </c>
      <c r="L1161" s="2" t="s">
        <v>632</v>
      </c>
      <c r="N1161" s="2" t="s">
        <v>628</v>
      </c>
      <c r="O1161" s="4" t="s">
        <v>105</v>
      </c>
      <c r="P1161" s="2" t="s">
        <v>1384</v>
      </c>
      <c r="Q1161" s="23" t="s">
        <v>1218</v>
      </c>
      <c r="R1161" s="23" t="s">
        <v>1451</v>
      </c>
      <c r="S1161" s="22">
        <v>32</v>
      </c>
      <c r="U1161" s="3">
        <v>39.38649</v>
      </c>
      <c r="V1161" s="3">
        <v>-119.7598</v>
      </c>
      <c r="Y1161" s="48">
        <v>-9999</v>
      </c>
      <c r="Z1161" s="14" t="s">
        <v>1042</v>
      </c>
      <c r="AB1161" s="44" t="s">
        <v>1071</v>
      </c>
      <c r="AC1161" s="14">
        <v>82</v>
      </c>
    </row>
    <row r="1162" spans="2:29" ht="12">
      <c r="B1162" s="34" t="s">
        <v>1030</v>
      </c>
      <c r="F1162" s="21" t="s">
        <v>1046</v>
      </c>
      <c r="G1162" s="21" t="s">
        <v>1046</v>
      </c>
      <c r="H1162" s="14">
        <v>705</v>
      </c>
      <c r="I1162" s="40" t="s">
        <v>630</v>
      </c>
      <c r="J1162" s="42" t="s">
        <v>1046</v>
      </c>
      <c r="K1162" s="1" t="s">
        <v>1057</v>
      </c>
      <c r="L1162" s="2" t="s">
        <v>632</v>
      </c>
      <c r="N1162" s="2" t="s">
        <v>628</v>
      </c>
      <c r="O1162" s="4" t="s">
        <v>105</v>
      </c>
      <c r="P1162" s="2" t="s">
        <v>1384</v>
      </c>
      <c r="Q1162" s="23" t="s">
        <v>1218</v>
      </c>
      <c r="R1162" s="23" t="s">
        <v>1451</v>
      </c>
      <c r="S1162" s="22">
        <v>32</v>
      </c>
      <c r="U1162" s="3">
        <v>39.38619</v>
      </c>
      <c r="V1162" s="3">
        <v>-119.759</v>
      </c>
      <c r="Y1162" s="48">
        <v>-9999</v>
      </c>
      <c r="Z1162" s="14" t="s">
        <v>1042</v>
      </c>
      <c r="AB1162" s="44" t="s">
        <v>1071</v>
      </c>
      <c r="AC1162" s="14">
        <v>82</v>
      </c>
    </row>
    <row r="1163" spans="2:29" ht="12">
      <c r="B1163" s="34" t="s">
        <v>1030</v>
      </c>
      <c r="F1163" s="21" t="s">
        <v>1046</v>
      </c>
      <c r="G1163" s="14" t="s">
        <v>1046</v>
      </c>
      <c r="H1163" s="14">
        <v>860</v>
      </c>
      <c r="I1163" s="40" t="s">
        <v>630</v>
      </c>
      <c r="J1163" s="14" t="s">
        <v>1046</v>
      </c>
      <c r="K1163" s="1" t="s">
        <v>1057</v>
      </c>
      <c r="L1163" s="2" t="s">
        <v>1058</v>
      </c>
      <c r="N1163" s="2" t="s">
        <v>628</v>
      </c>
      <c r="O1163" s="4" t="s">
        <v>634</v>
      </c>
      <c r="P1163" s="2" t="s">
        <v>1384</v>
      </c>
      <c r="Q1163" s="23" t="s">
        <v>1218</v>
      </c>
      <c r="R1163" s="23" t="s">
        <v>1451</v>
      </c>
      <c r="S1163" s="22">
        <v>28</v>
      </c>
      <c r="U1163" s="3">
        <v>39.40136</v>
      </c>
      <c r="V1163" s="3">
        <v>-119.7467</v>
      </c>
      <c r="Y1163" s="48">
        <v>-9999</v>
      </c>
      <c r="Z1163" s="14" t="s">
        <v>2049</v>
      </c>
      <c r="AB1163" s="44" t="s">
        <v>1071</v>
      </c>
      <c r="AC1163" s="14">
        <v>82</v>
      </c>
    </row>
    <row r="1164" spans="2:29" ht="12">
      <c r="B1164" s="34" t="s">
        <v>1030</v>
      </c>
      <c r="F1164" s="21" t="s">
        <v>1046</v>
      </c>
      <c r="G1164" s="14" t="s">
        <v>1046</v>
      </c>
      <c r="H1164" s="14">
        <v>861</v>
      </c>
      <c r="I1164" s="40" t="s">
        <v>630</v>
      </c>
      <c r="J1164" s="14" t="s">
        <v>1046</v>
      </c>
      <c r="K1164" s="1" t="s">
        <v>1057</v>
      </c>
      <c r="L1164" s="2" t="s">
        <v>1058</v>
      </c>
      <c r="N1164" s="2" t="s">
        <v>628</v>
      </c>
      <c r="O1164" s="4" t="s">
        <v>634</v>
      </c>
      <c r="P1164" s="2" t="s">
        <v>1384</v>
      </c>
      <c r="Q1164" s="23" t="s">
        <v>1218</v>
      </c>
      <c r="R1164" s="23" t="s">
        <v>1451</v>
      </c>
      <c r="S1164" s="22">
        <v>28</v>
      </c>
      <c r="U1164" s="3">
        <v>39.39698</v>
      </c>
      <c r="V1164" s="3">
        <v>-119.7455</v>
      </c>
      <c r="Y1164" s="48">
        <v>-9999</v>
      </c>
      <c r="Z1164" s="14" t="s">
        <v>2049</v>
      </c>
      <c r="AB1164" s="44" t="s">
        <v>1071</v>
      </c>
      <c r="AC1164" s="14">
        <v>82</v>
      </c>
    </row>
    <row r="1165" spans="2:29" ht="12">
      <c r="B1165" s="34" t="s">
        <v>1030</v>
      </c>
      <c r="F1165" s="21" t="s">
        <v>1046</v>
      </c>
      <c r="G1165" s="14" t="s">
        <v>1046</v>
      </c>
      <c r="H1165" s="14">
        <v>862</v>
      </c>
      <c r="I1165" s="40" t="s">
        <v>630</v>
      </c>
      <c r="J1165" s="14" t="s">
        <v>1046</v>
      </c>
      <c r="K1165" s="1" t="s">
        <v>1057</v>
      </c>
      <c r="L1165" s="2" t="s">
        <v>1058</v>
      </c>
      <c r="N1165" s="2" t="s">
        <v>628</v>
      </c>
      <c r="O1165" s="4" t="s">
        <v>634</v>
      </c>
      <c r="P1165" s="2" t="s">
        <v>1384</v>
      </c>
      <c r="Q1165" s="23" t="s">
        <v>1218</v>
      </c>
      <c r="R1165" s="23" t="s">
        <v>1451</v>
      </c>
      <c r="S1165" s="22">
        <v>28</v>
      </c>
      <c r="U1165" s="3">
        <v>39.39726</v>
      </c>
      <c r="V1165" s="3">
        <v>-119.7434</v>
      </c>
      <c r="Y1165" s="48">
        <v>-9999</v>
      </c>
      <c r="Z1165" s="14" t="s">
        <v>2049</v>
      </c>
      <c r="AB1165" s="44" t="s">
        <v>1071</v>
      </c>
      <c r="AC1165" s="14">
        <v>82</v>
      </c>
    </row>
    <row r="1166" spans="2:30" ht="12">
      <c r="B1166" s="34" t="s">
        <v>1030</v>
      </c>
      <c r="F1166" s="21" t="s">
        <v>1046</v>
      </c>
      <c r="G1166" s="21" t="s">
        <v>1046</v>
      </c>
      <c r="H1166" s="14">
        <v>877</v>
      </c>
      <c r="I1166" s="40" t="s">
        <v>639</v>
      </c>
      <c r="J1166" s="42" t="s">
        <v>1046</v>
      </c>
      <c r="K1166" s="1" t="s">
        <v>1087</v>
      </c>
      <c r="L1166" s="2" t="s">
        <v>541</v>
      </c>
      <c r="N1166" s="2" t="s">
        <v>628</v>
      </c>
      <c r="O1166" s="4" t="s">
        <v>634</v>
      </c>
      <c r="P1166" s="2" t="s">
        <v>1384</v>
      </c>
      <c r="Q1166" s="23" t="s">
        <v>1233</v>
      </c>
      <c r="R1166" s="23" t="s">
        <v>1451</v>
      </c>
      <c r="S1166" s="22">
        <v>33</v>
      </c>
      <c r="U1166" s="3">
        <v>39.4719</v>
      </c>
      <c r="V1166" s="3">
        <v>-119.747</v>
      </c>
      <c r="Y1166" s="48">
        <v>-8888</v>
      </c>
      <c r="Z1166" s="14" t="s">
        <v>1219</v>
      </c>
      <c r="AB1166" s="24" t="s">
        <v>640</v>
      </c>
      <c r="AC1166" s="14">
        <v>82</v>
      </c>
      <c r="AD1166" t="s">
        <v>1165</v>
      </c>
    </row>
    <row r="1167" spans="2:30" ht="12">
      <c r="B1167" s="34" t="s">
        <v>1030</v>
      </c>
      <c r="F1167" s="21" t="s">
        <v>1046</v>
      </c>
      <c r="G1167" s="21" t="s">
        <v>1046</v>
      </c>
      <c r="H1167" s="14">
        <v>878</v>
      </c>
      <c r="I1167" s="40" t="s">
        <v>639</v>
      </c>
      <c r="J1167" s="42" t="s">
        <v>1046</v>
      </c>
      <c r="K1167" s="1" t="s">
        <v>1087</v>
      </c>
      <c r="L1167" s="2" t="s">
        <v>541</v>
      </c>
      <c r="N1167" s="2" t="s">
        <v>628</v>
      </c>
      <c r="O1167" s="4" t="s">
        <v>634</v>
      </c>
      <c r="P1167" s="2" t="s">
        <v>1384</v>
      </c>
      <c r="Q1167" s="23" t="s">
        <v>1233</v>
      </c>
      <c r="R1167" s="23" t="s">
        <v>1451</v>
      </c>
      <c r="S1167" s="22">
        <v>33</v>
      </c>
      <c r="U1167" s="3">
        <v>39.47156</v>
      </c>
      <c r="V1167" s="3">
        <v>-119.7481</v>
      </c>
      <c r="Y1167" s="48">
        <v>-8888</v>
      </c>
      <c r="Z1167" s="14" t="s">
        <v>1219</v>
      </c>
      <c r="AB1167" s="24" t="s">
        <v>640</v>
      </c>
      <c r="AC1167" s="14">
        <v>82</v>
      </c>
      <c r="AD1167" t="s">
        <v>1165</v>
      </c>
    </row>
    <row r="1168" spans="2:28" ht="12">
      <c r="B1168" t="s">
        <v>1044</v>
      </c>
      <c r="F1168" s="21" t="s">
        <v>1046</v>
      </c>
      <c r="G1168" s="21" t="s">
        <v>1046</v>
      </c>
      <c r="H1168" s="14" t="s">
        <v>1046</v>
      </c>
      <c r="I1168" s="40">
        <v>278</v>
      </c>
      <c r="J1168" s="42">
        <v>211</v>
      </c>
      <c r="K1168" s="1" t="s">
        <v>1047</v>
      </c>
      <c r="L1168" s="2" t="s">
        <v>1048</v>
      </c>
      <c r="N1168" s="2" t="s">
        <v>628</v>
      </c>
      <c r="O1168" s="4" t="s">
        <v>1389</v>
      </c>
      <c r="P1168" s="2" t="s">
        <v>1384</v>
      </c>
      <c r="Q1168" s="24" t="s">
        <v>1536</v>
      </c>
      <c r="R1168" s="24" t="s">
        <v>1451</v>
      </c>
      <c r="S1168" s="25" t="s">
        <v>1074</v>
      </c>
      <c r="T1168" s="8" t="s">
        <v>1155</v>
      </c>
      <c r="U1168" s="3">
        <v>39.35</v>
      </c>
      <c r="V1168" s="3">
        <v>-119.77167</v>
      </c>
      <c r="Y1168" s="12">
        <f>24</f>
        <v>24</v>
      </c>
      <c r="AB1168" s="8" t="s">
        <v>1071</v>
      </c>
    </row>
    <row r="1169" spans="2:29" ht="12">
      <c r="B1169" t="s">
        <v>638</v>
      </c>
      <c r="F1169" s="21">
        <v>74493</v>
      </c>
      <c r="G1169" s="21">
        <v>71365</v>
      </c>
      <c r="H1169" s="14" t="s">
        <v>1046</v>
      </c>
      <c r="I1169" s="40">
        <v>278</v>
      </c>
      <c r="J1169" s="42">
        <v>209</v>
      </c>
      <c r="K1169" s="1" t="s">
        <v>1047</v>
      </c>
      <c r="L1169" s="2" t="s">
        <v>1058</v>
      </c>
      <c r="N1169" s="2" t="s">
        <v>628</v>
      </c>
      <c r="O1169" s="4" t="s">
        <v>634</v>
      </c>
      <c r="P1169" s="2" t="s">
        <v>1384</v>
      </c>
      <c r="Q1169" s="24" t="s">
        <v>1218</v>
      </c>
      <c r="R1169" s="24" t="s">
        <v>1451</v>
      </c>
      <c r="S1169" s="25" t="s">
        <v>548</v>
      </c>
      <c r="T1169"/>
      <c r="U1169" s="3">
        <v>39.38167</v>
      </c>
      <c r="V1169" s="3">
        <v>-119.72333</v>
      </c>
      <c r="Y1169" s="12">
        <f>30</f>
        <v>30</v>
      </c>
      <c r="Z1169" s="14" t="s">
        <v>1312</v>
      </c>
      <c r="AA1169" s="14" t="s">
        <v>1054</v>
      </c>
      <c r="AB1169" s="8" t="s">
        <v>100</v>
      </c>
      <c r="AC1169" s="14">
        <v>82</v>
      </c>
    </row>
    <row r="1170" spans="2:29" ht="12.75">
      <c r="B1170" t="s">
        <v>1044</v>
      </c>
      <c r="C1170" s="4" t="s">
        <v>1045</v>
      </c>
      <c r="D1170" s="4"/>
      <c r="F1170" s="21">
        <v>74543</v>
      </c>
      <c r="G1170" s="21">
        <v>70891</v>
      </c>
      <c r="H1170" s="14" t="s">
        <v>1046</v>
      </c>
      <c r="I1170" s="40">
        <v>278</v>
      </c>
      <c r="J1170" s="42" t="s">
        <v>1046</v>
      </c>
      <c r="K1170" s="1" t="s">
        <v>1047</v>
      </c>
      <c r="L1170" s="6" t="s">
        <v>629</v>
      </c>
      <c r="N1170" s="2" t="s">
        <v>628</v>
      </c>
      <c r="O1170" s="4" t="s">
        <v>105</v>
      </c>
      <c r="P1170" s="2" t="s">
        <v>1384</v>
      </c>
      <c r="Q1170" s="23" t="s">
        <v>1218</v>
      </c>
      <c r="R1170" s="23" t="s">
        <v>1285</v>
      </c>
      <c r="S1170" s="22">
        <v>12</v>
      </c>
      <c r="U1170" s="7">
        <v>39.4389</v>
      </c>
      <c r="V1170" s="7">
        <v>-119.7953</v>
      </c>
      <c r="W1170" s="7"/>
      <c r="X1170" s="7"/>
      <c r="Y1170" s="11">
        <v>21</v>
      </c>
      <c r="Z1170" s="30" t="s">
        <v>1390</v>
      </c>
      <c r="AA1170" s="32" t="s">
        <v>1054</v>
      </c>
      <c r="AB1170" s="45" t="s">
        <v>1008</v>
      </c>
      <c r="AC1170" s="14">
        <v>82</v>
      </c>
    </row>
    <row r="1171" spans="2:29" ht="12">
      <c r="B1171" t="s">
        <v>1044</v>
      </c>
      <c r="F1171" s="21" t="s">
        <v>643</v>
      </c>
      <c r="G1171" s="21" t="s">
        <v>644</v>
      </c>
      <c r="H1171" s="14" t="s">
        <v>1046</v>
      </c>
      <c r="I1171" s="40">
        <v>14</v>
      </c>
      <c r="J1171" s="42">
        <v>246</v>
      </c>
      <c r="K1171" s="1" t="s">
        <v>1057</v>
      </c>
      <c r="L1171" s="4" t="s">
        <v>645</v>
      </c>
      <c r="M1171" s="4"/>
      <c r="N1171" s="2" t="s">
        <v>641</v>
      </c>
      <c r="O1171" s="4" t="s">
        <v>642</v>
      </c>
      <c r="P1171" s="2" t="s">
        <v>1399</v>
      </c>
      <c r="Q1171" s="24" t="s">
        <v>1233</v>
      </c>
      <c r="R1171" s="24" t="s">
        <v>1355</v>
      </c>
      <c r="S1171" s="25" t="s">
        <v>1074</v>
      </c>
      <c r="T1171" s="8" t="s">
        <v>646</v>
      </c>
      <c r="U1171" s="3">
        <v>39.52111</v>
      </c>
      <c r="V1171" s="3">
        <v>-118.54611</v>
      </c>
      <c r="Y1171" s="12">
        <v>67</v>
      </c>
      <c r="Z1171" s="14" t="s">
        <v>1479</v>
      </c>
      <c r="AA1171" s="14" t="s">
        <v>1054</v>
      </c>
      <c r="AB1171" s="8" t="s">
        <v>1063</v>
      </c>
      <c r="AC1171" s="14">
        <v>85</v>
      </c>
    </row>
    <row r="1172" spans="2:29" ht="12">
      <c r="B1172" t="s">
        <v>1044</v>
      </c>
      <c r="F1172" s="21" t="s">
        <v>1046</v>
      </c>
      <c r="G1172" s="21">
        <v>71493</v>
      </c>
      <c r="H1172" s="14" t="s">
        <v>1046</v>
      </c>
      <c r="I1172" s="40">
        <v>14</v>
      </c>
      <c r="J1172" s="42">
        <v>245</v>
      </c>
      <c r="K1172" s="1" t="s">
        <v>1057</v>
      </c>
      <c r="L1172" s="4" t="s">
        <v>647</v>
      </c>
      <c r="M1172" s="4"/>
      <c r="N1172" s="2" t="s">
        <v>641</v>
      </c>
      <c r="O1172" s="4" t="s">
        <v>642</v>
      </c>
      <c r="P1172" s="2" t="s">
        <v>1399</v>
      </c>
      <c r="Q1172" s="24" t="s">
        <v>1233</v>
      </c>
      <c r="R1172" s="24" t="s">
        <v>1355</v>
      </c>
      <c r="S1172" s="25" t="s">
        <v>1074</v>
      </c>
      <c r="T1172" s="8" t="s">
        <v>1224</v>
      </c>
      <c r="U1172" s="3">
        <v>39.5215</v>
      </c>
      <c r="V1172" s="3">
        <v>-118.55217</v>
      </c>
      <c r="Y1172" s="12">
        <f>96</f>
        <v>96</v>
      </c>
      <c r="Z1172" s="18" t="s">
        <v>1390</v>
      </c>
      <c r="AA1172" s="14" t="s">
        <v>1054</v>
      </c>
      <c r="AB1172" s="8" t="s">
        <v>1220</v>
      </c>
      <c r="AC1172" s="14">
        <v>85</v>
      </c>
    </row>
    <row r="1173" spans="2:29" ht="12">
      <c r="B1173" s="34" t="s">
        <v>1030</v>
      </c>
      <c r="F1173" s="21" t="s">
        <v>1046</v>
      </c>
      <c r="G1173" s="21" t="s">
        <v>1046</v>
      </c>
      <c r="H1173" s="14">
        <v>905</v>
      </c>
      <c r="I1173" s="40" t="s">
        <v>1558</v>
      </c>
      <c r="J1173" s="42" t="s">
        <v>1046</v>
      </c>
      <c r="K1173" s="1" t="s">
        <v>1057</v>
      </c>
      <c r="L1173" s="2" t="s">
        <v>1396</v>
      </c>
      <c r="N1173" s="2" t="s">
        <v>641</v>
      </c>
      <c r="O1173" s="4" t="s">
        <v>642</v>
      </c>
      <c r="P1173" s="2" t="s">
        <v>1399</v>
      </c>
      <c r="Q1173" s="23" t="s">
        <v>1233</v>
      </c>
      <c r="R1173" s="23" t="s">
        <v>1537</v>
      </c>
      <c r="S1173" s="22">
        <v>1</v>
      </c>
      <c r="U1173" s="3">
        <v>39.53879</v>
      </c>
      <c r="V1173" s="3">
        <v>-118.5602</v>
      </c>
      <c r="Y1173" s="48">
        <v>-9999</v>
      </c>
      <c r="Z1173" s="14" t="s">
        <v>1042</v>
      </c>
      <c r="AB1173" s="35" t="s">
        <v>1071</v>
      </c>
      <c r="AC1173" s="14">
        <v>85</v>
      </c>
    </row>
    <row r="1174" spans="2:29" ht="12">
      <c r="B1174" s="34" t="s">
        <v>1030</v>
      </c>
      <c r="F1174" s="21" t="s">
        <v>1046</v>
      </c>
      <c r="G1174" s="21" t="s">
        <v>1046</v>
      </c>
      <c r="H1174" s="14">
        <v>906</v>
      </c>
      <c r="I1174" s="40" t="s">
        <v>1558</v>
      </c>
      <c r="J1174" s="42" t="s">
        <v>1046</v>
      </c>
      <c r="K1174" s="1" t="s">
        <v>1057</v>
      </c>
      <c r="L1174" s="2" t="s">
        <v>1396</v>
      </c>
      <c r="N1174" s="2" t="s">
        <v>641</v>
      </c>
      <c r="O1174" s="4" t="s">
        <v>642</v>
      </c>
      <c r="P1174" s="2" t="s">
        <v>1399</v>
      </c>
      <c r="Q1174" s="23" t="s">
        <v>1233</v>
      </c>
      <c r="R1174" s="24" t="s">
        <v>1355</v>
      </c>
      <c r="S1174" s="22">
        <v>6</v>
      </c>
      <c r="T1174" s="8" t="s">
        <v>648</v>
      </c>
      <c r="U1174" s="3">
        <v>39.54761</v>
      </c>
      <c r="V1174" s="3">
        <v>-118.5519</v>
      </c>
      <c r="Y1174" s="12">
        <v>93.7</v>
      </c>
      <c r="Z1174" s="14" t="s">
        <v>1042</v>
      </c>
      <c r="AB1174" s="8" t="s">
        <v>1063</v>
      </c>
      <c r="AC1174" s="14">
        <v>85</v>
      </c>
    </row>
    <row r="1175" spans="2:29" ht="12">
      <c r="B1175" s="34" t="s">
        <v>1030</v>
      </c>
      <c r="F1175" s="21">
        <v>74736</v>
      </c>
      <c r="G1175" s="21" t="s">
        <v>649</v>
      </c>
      <c r="H1175" s="14">
        <v>953</v>
      </c>
      <c r="I1175" s="40" t="s">
        <v>650</v>
      </c>
      <c r="J1175" s="42">
        <v>269.2</v>
      </c>
      <c r="K1175" s="1" t="s">
        <v>1087</v>
      </c>
      <c r="L1175" s="2" t="s">
        <v>651</v>
      </c>
      <c r="N1175" s="2" t="s">
        <v>652</v>
      </c>
      <c r="O1175" s="4" t="s">
        <v>653</v>
      </c>
      <c r="P1175" s="2" t="s">
        <v>1217</v>
      </c>
      <c r="Q1175" s="23" t="s">
        <v>1410</v>
      </c>
      <c r="R1175" s="23" t="s">
        <v>1118</v>
      </c>
      <c r="S1175" s="22">
        <v>36</v>
      </c>
      <c r="T1175" s="8" t="s">
        <v>1226</v>
      </c>
      <c r="U1175" s="3">
        <v>39.83663</v>
      </c>
      <c r="V1175" s="3">
        <v>-116.0681</v>
      </c>
      <c r="Y1175" s="12">
        <f>23.3</f>
        <v>23.3</v>
      </c>
      <c r="Z1175" s="14" t="s">
        <v>1042</v>
      </c>
      <c r="AB1175" s="8" t="s">
        <v>1313</v>
      </c>
      <c r="AC1175" s="14">
        <v>86</v>
      </c>
    </row>
    <row r="1176" spans="2:29" ht="12">
      <c r="B1176" s="34" t="s">
        <v>1030</v>
      </c>
      <c r="F1176" s="21" t="s">
        <v>1046</v>
      </c>
      <c r="G1176" s="21" t="s">
        <v>1046</v>
      </c>
      <c r="H1176" s="14">
        <v>783</v>
      </c>
      <c r="I1176" s="40" t="s">
        <v>654</v>
      </c>
      <c r="J1176" s="42" t="s">
        <v>1046</v>
      </c>
      <c r="K1176" s="1" t="s">
        <v>1034</v>
      </c>
      <c r="L1176" s="4" t="s">
        <v>655</v>
      </c>
      <c r="N1176" s="4" t="s">
        <v>656</v>
      </c>
      <c r="O1176" s="4" t="s">
        <v>657</v>
      </c>
      <c r="P1176" s="2" t="s">
        <v>1732</v>
      </c>
      <c r="Q1176" s="23" t="s">
        <v>1292</v>
      </c>
      <c r="R1176" s="23" t="s">
        <v>1733</v>
      </c>
      <c r="S1176" s="22">
        <v>11</v>
      </c>
      <c r="U1176" s="3">
        <v>40.58686</v>
      </c>
      <c r="V1176" s="3">
        <v>-115.2861</v>
      </c>
      <c r="Y1176" s="48">
        <v>-9999</v>
      </c>
      <c r="Z1176" s="14" t="s">
        <v>268</v>
      </c>
      <c r="AB1176" s="44" t="s">
        <v>1071</v>
      </c>
      <c r="AC1176" s="14">
        <v>90</v>
      </c>
    </row>
    <row r="1177" spans="2:30" ht="12">
      <c r="B1177" s="34" t="s">
        <v>1030</v>
      </c>
      <c r="F1177" s="21" t="s">
        <v>658</v>
      </c>
      <c r="G1177" s="21" t="s">
        <v>659</v>
      </c>
      <c r="H1177" s="14">
        <v>784</v>
      </c>
      <c r="I1177" s="40" t="s">
        <v>654</v>
      </c>
      <c r="J1177" s="42">
        <v>181</v>
      </c>
      <c r="K1177" s="1" t="s">
        <v>1034</v>
      </c>
      <c r="L1177" s="4" t="s">
        <v>655</v>
      </c>
      <c r="N1177" s="4" t="s">
        <v>656</v>
      </c>
      <c r="O1177" s="4" t="s">
        <v>657</v>
      </c>
      <c r="P1177" s="2" t="s">
        <v>1732</v>
      </c>
      <c r="Q1177" s="23" t="s">
        <v>1292</v>
      </c>
      <c r="R1177" s="23" t="s">
        <v>1733</v>
      </c>
      <c r="S1177" s="22">
        <v>11</v>
      </c>
      <c r="T1177" s="8" t="s">
        <v>106</v>
      </c>
      <c r="U1177" s="3">
        <v>40.58686</v>
      </c>
      <c r="V1177" s="3">
        <v>-115.2851</v>
      </c>
      <c r="Y1177" s="12">
        <f>93</f>
        <v>93</v>
      </c>
      <c r="Z1177" s="14" t="s">
        <v>268</v>
      </c>
      <c r="AB1177" s="8" t="s">
        <v>1220</v>
      </c>
      <c r="AC1177" s="14">
        <v>90</v>
      </c>
      <c r="AD1177" t="s">
        <v>660</v>
      </c>
    </row>
    <row r="1178" spans="2:29" ht="12">
      <c r="B1178" s="34" t="s">
        <v>1030</v>
      </c>
      <c r="F1178" s="21" t="s">
        <v>1046</v>
      </c>
      <c r="G1178" s="21" t="s">
        <v>1046</v>
      </c>
      <c r="H1178" s="14">
        <v>785</v>
      </c>
      <c r="I1178" s="40" t="s">
        <v>654</v>
      </c>
      <c r="J1178" s="42" t="s">
        <v>1046</v>
      </c>
      <c r="K1178" s="1" t="s">
        <v>1034</v>
      </c>
      <c r="L1178" s="4" t="s">
        <v>655</v>
      </c>
      <c r="N1178" s="4" t="s">
        <v>656</v>
      </c>
      <c r="O1178" s="4" t="s">
        <v>657</v>
      </c>
      <c r="P1178" s="2" t="s">
        <v>1732</v>
      </c>
      <c r="Q1178" s="23" t="s">
        <v>1292</v>
      </c>
      <c r="R1178" s="23" t="s">
        <v>1733</v>
      </c>
      <c r="S1178" s="22">
        <v>11</v>
      </c>
      <c r="U1178" s="3">
        <v>40.58638</v>
      </c>
      <c r="V1178" s="3">
        <v>-115.2855</v>
      </c>
      <c r="Y1178" s="48">
        <v>-9999</v>
      </c>
      <c r="Z1178" s="14" t="s">
        <v>268</v>
      </c>
      <c r="AB1178" s="44" t="s">
        <v>1071</v>
      </c>
      <c r="AC1178" s="14">
        <v>90</v>
      </c>
    </row>
    <row r="1179" spans="2:29" ht="12">
      <c r="B1179" s="34" t="s">
        <v>1030</v>
      </c>
      <c r="F1179" s="21" t="s">
        <v>1046</v>
      </c>
      <c r="G1179" s="21" t="s">
        <v>1046</v>
      </c>
      <c r="H1179" s="14">
        <v>567</v>
      </c>
      <c r="I1179" s="40">
        <v>143</v>
      </c>
      <c r="J1179" s="42">
        <v>150</v>
      </c>
      <c r="K1179" s="1" t="s">
        <v>1034</v>
      </c>
      <c r="L1179" s="4" t="s">
        <v>661</v>
      </c>
      <c r="N1179" s="2" t="s">
        <v>662</v>
      </c>
      <c r="O1179" s="4" t="s">
        <v>1417</v>
      </c>
      <c r="P1179" s="2" t="s">
        <v>1344</v>
      </c>
      <c r="Q1179" s="24" t="s">
        <v>1777</v>
      </c>
      <c r="R1179" s="24" t="s">
        <v>1040</v>
      </c>
      <c r="S1179" s="25">
        <v>34</v>
      </c>
      <c r="U1179" s="3">
        <v>40.86432</v>
      </c>
      <c r="V1179" s="3">
        <v>-117.3491</v>
      </c>
      <c r="Y1179" s="48">
        <v>-9999</v>
      </c>
      <c r="Z1179" t="s">
        <v>1042</v>
      </c>
      <c r="AB1179" s="8" t="s">
        <v>663</v>
      </c>
      <c r="AC1179" s="14">
        <v>90</v>
      </c>
    </row>
    <row r="1180" spans="2:29" ht="12">
      <c r="B1180" t="s">
        <v>1044</v>
      </c>
      <c r="F1180" s="21">
        <v>74782</v>
      </c>
      <c r="G1180" s="21">
        <v>70192</v>
      </c>
      <c r="H1180" s="14" t="s">
        <v>1046</v>
      </c>
      <c r="I1180" s="40">
        <v>41</v>
      </c>
      <c r="J1180" s="42">
        <v>449</v>
      </c>
      <c r="K1180" s="1" t="s">
        <v>1047</v>
      </c>
      <c r="L1180" s="2" t="s">
        <v>664</v>
      </c>
      <c r="N1180" s="2" t="s">
        <v>665</v>
      </c>
      <c r="O1180" s="4" t="s">
        <v>127</v>
      </c>
      <c r="P1180" s="2" t="s">
        <v>1330</v>
      </c>
      <c r="Q1180" s="24" t="s">
        <v>128</v>
      </c>
      <c r="R1180" s="24" t="s">
        <v>2418</v>
      </c>
      <c r="S1180" s="25" t="s">
        <v>1438</v>
      </c>
      <c r="T1180" s="8" t="s">
        <v>666</v>
      </c>
      <c r="U1180" s="3">
        <v>35.14972</v>
      </c>
      <c r="V1180" s="3">
        <v>-114.58028</v>
      </c>
      <c r="Y1180" s="12">
        <v>32</v>
      </c>
      <c r="Z1180" s="18" t="s">
        <v>667</v>
      </c>
      <c r="AA1180" s="14" t="s">
        <v>1054</v>
      </c>
      <c r="AB1180" s="8" t="s">
        <v>1063</v>
      </c>
      <c r="AC1180" s="14">
        <v>83</v>
      </c>
    </row>
    <row r="1181" spans="2:29" ht="12">
      <c r="B1181" s="34" t="s">
        <v>1030</v>
      </c>
      <c r="F1181" s="21" t="s">
        <v>1046</v>
      </c>
      <c r="G1181" s="21" t="s">
        <v>1046</v>
      </c>
      <c r="H1181" s="14">
        <v>746</v>
      </c>
      <c r="I1181" s="40" t="s">
        <v>668</v>
      </c>
      <c r="J1181" s="42">
        <v>7</v>
      </c>
      <c r="K1181" s="1" t="s">
        <v>1034</v>
      </c>
      <c r="L1181" s="2" t="s">
        <v>669</v>
      </c>
      <c r="N1181" s="2" t="s">
        <v>669</v>
      </c>
      <c r="O1181" s="4" t="s">
        <v>670</v>
      </c>
      <c r="P1181" s="2" t="s">
        <v>1384</v>
      </c>
      <c r="Q1181" s="23" t="s">
        <v>2212</v>
      </c>
      <c r="R1181" s="23" t="s">
        <v>2469</v>
      </c>
      <c r="S1181" s="22">
        <v>21</v>
      </c>
      <c r="U1181" s="3">
        <v>41.16612</v>
      </c>
      <c r="V1181" s="3">
        <v>-119.9776</v>
      </c>
      <c r="Y1181" s="12">
        <v>47</v>
      </c>
      <c r="Z1181" s="14" t="s">
        <v>671</v>
      </c>
      <c r="AA1181" s="14" t="s">
        <v>1106</v>
      </c>
      <c r="AB1181" s="8" t="s">
        <v>1403</v>
      </c>
      <c r="AC1181" s="14">
        <v>80</v>
      </c>
    </row>
    <row r="1182" spans="2:28" ht="12">
      <c r="B1182" t="s">
        <v>1044</v>
      </c>
      <c r="F1182" s="21" t="s">
        <v>1046</v>
      </c>
      <c r="G1182" s="21" t="s">
        <v>1046</v>
      </c>
      <c r="H1182" s="14" t="s">
        <v>1046</v>
      </c>
      <c r="I1182" s="40">
        <v>178</v>
      </c>
      <c r="J1182" s="42">
        <v>217</v>
      </c>
      <c r="K1182" s="1" t="s">
        <v>1047</v>
      </c>
      <c r="L1182" s="2" t="s">
        <v>672</v>
      </c>
      <c r="N1182" s="2" t="s">
        <v>837</v>
      </c>
      <c r="O1182" s="4" t="s">
        <v>563</v>
      </c>
      <c r="P1182" s="2" t="s">
        <v>1152</v>
      </c>
      <c r="Q1182" s="24" t="s">
        <v>1385</v>
      </c>
      <c r="R1182" s="24" t="s">
        <v>1616</v>
      </c>
      <c r="S1182" s="25" t="s">
        <v>1976</v>
      </c>
      <c r="T1182" s="8" t="s">
        <v>1644</v>
      </c>
      <c r="U1182" s="3">
        <v>39.275</v>
      </c>
      <c r="V1182" s="3">
        <v>-119.585</v>
      </c>
      <c r="Y1182" s="12">
        <f>27.2</f>
        <v>27.2</v>
      </c>
      <c r="AB1182" s="8" t="s">
        <v>1816</v>
      </c>
    </row>
    <row r="1183" spans="2:29" ht="12">
      <c r="B1183" s="34" t="s">
        <v>1030</v>
      </c>
      <c r="F1183" s="21" t="s">
        <v>673</v>
      </c>
      <c r="G1183" s="21" t="s">
        <v>674</v>
      </c>
      <c r="H1183" s="14">
        <v>371</v>
      </c>
      <c r="I1183" s="40" t="s">
        <v>675</v>
      </c>
      <c r="J1183" s="42" t="s">
        <v>1046</v>
      </c>
      <c r="K1183" s="1" t="s">
        <v>1047</v>
      </c>
      <c r="L1183" s="2" t="s">
        <v>676</v>
      </c>
      <c r="N1183" s="2" t="s">
        <v>837</v>
      </c>
      <c r="O1183" s="4" t="s">
        <v>563</v>
      </c>
      <c r="P1183" s="2" t="s">
        <v>1152</v>
      </c>
      <c r="Q1183" s="23" t="s">
        <v>1385</v>
      </c>
      <c r="R1183" s="23" t="s">
        <v>1616</v>
      </c>
      <c r="S1183" s="22">
        <v>2</v>
      </c>
      <c r="U1183" s="3">
        <v>39.28022</v>
      </c>
      <c r="V1183" s="3">
        <v>-119.5833</v>
      </c>
      <c r="Y1183" s="48">
        <v>-8888</v>
      </c>
      <c r="Z1183" s="14" t="s">
        <v>1042</v>
      </c>
      <c r="AB1183" s="45" t="s">
        <v>1055</v>
      </c>
      <c r="AC1183" s="14">
        <v>82</v>
      </c>
    </row>
    <row r="1184" spans="2:29" ht="12">
      <c r="B1184" s="34" t="s">
        <v>1030</v>
      </c>
      <c r="F1184" s="21">
        <v>74784</v>
      </c>
      <c r="H1184" s="14">
        <v>914</v>
      </c>
      <c r="I1184" s="40" t="s">
        <v>677</v>
      </c>
      <c r="K1184" s="1" t="s">
        <v>1047</v>
      </c>
      <c r="L1184" s="2" t="s">
        <v>678</v>
      </c>
      <c r="N1184" s="2" t="s">
        <v>679</v>
      </c>
      <c r="O1184" s="4" t="s">
        <v>678</v>
      </c>
      <c r="P1184" s="2" t="s">
        <v>1330</v>
      </c>
      <c r="Q1184" s="23" t="s">
        <v>680</v>
      </c>
      <c r="R1184" s="23" t="s">
        <v>1582</v>
      </c>
      <c r="S1184" s="22">
        <v>9</v>
      </c>
      <c r="U1184" s="3">
        <v>39.37034</v>
      </c>
      <c r="V1184" s="3">
        <v>-119.7169</v>
      </c>
      <c r="Y1184" s="11">
        <v>30.6</v>
      </c>
      <c r="Z1184" s="14" t="s">
        <v>1042</v>
      </c>
      <c r="AA1184" s="14" t="s">
        <v>1106</v>
      </c>
      <c r="AB1184" s="45" t="s">
        <v>1055</v>
      </c>
      <c r="AC1184" s="14">
        <v>89</v>
      </c>
    </row>
    <row r="1185" spans="2:29" ht="12">
      <c r="B1185" t="s">
        <v>1044</v>
      </c>
      <c r="F1185" s="21">
        <v>74855</v>
      </c>
      <c r="G1185" s="21">
        <v>71224</v>
      </c>
      <c r="H1185" s="14" t="s">
        <v>1046</v>
      </c>
      <c r="I1185" s="40">
        <v>19</v>
      </c>
      <c r="J1185" s="42" t="s">
        <v>1046</v>
      </c>
      <c r="K1185" s="1" t="s">
        <v>1047</v>
      </c>
      <c r="L1185" s="4" t="s">
        <v>681</v>
      </c>
      <c r="M1185" s="4"/>
      <c r="N1185" s="2" t="s">
        <v>682</v>
      </c>
      <c r="O1185" s="4" t="s">
        <v>683</v>
      </c>
      <c r="P1185" s="2" t="s">
        <v>1399</v>
      </c>
      <c r="Q1185" s="23" t="s">
        <v>1385</v>
      </c>
      <c r="R1185" s="23" t="s">
        <v>1195</v>
      </c>
      <c r="S1185" s="22">
        <v>17</v>
      </c>
      <c r="U1185" s="3">
        <v>39.245</v>
      </c>
      <c r="V1185" s="3">
        <v>-118.7579</v>
      </c>
      <c r="Y1185" s="11">
        <v>22.3</v>
      </c>
      <c r="Z1185" s="14" t="s">
        <v>1479</v>
      </c>
      <c r="AA1185" s="14" t="s">
        <v>1106</v>
      </c>
      <c r="AB1185" s="45" t="s">
        <v>1055</v>
      </c>
      <c r="AC1185" s="14">
        <v>87</v>
      </c>
    </row>
    <row r="1186" spans="2:29" ht="12">
      <c r="B1186" s="34" t="s">
        <v>1030</v>
      </c>
      <c r="F1186" s="21">
        <v>74299</v>
      </c>
      <c r="G1186" s="21" t="s">
        <v>1046</v>
      </c>
      <c r="H1186" s="14">
        <v>398</v>
      </c>
      <c r="I1186" s="40" t="s">
        <v>1362</v>
      </c>
      <c r="J1186" s="42" t="s">
        <v>1046</v>
      </c>
      <c r="K1186" s="1" t="s">
        <v>1057</v>
      </c>
      <c r="L1186" s="2" t="s">
        <v>684</v>
      </c>
      <c r="N1186" s="2" t="s">
        <v>685</v>
      </c>
      <c r="O1186" s="4" t="s">
        <v>686</v>
      </c>
      <c r="P1186" s="2" t="s">
        <v>1330</v>
      </c>
      <c r="Q1186" s="23" t="s">
        <v>1442</v>
      </c>
      <c r="R1186" s="23" t="s">
        <v>1426</v>
      </c>
      <c r="S1186" s="22">
        <v>13</v>
      </c>
      <c r="U1186" s="3">
        <v>36.80827</v>
      </c>
      <c r="V1186" s="3">
        <v>-115.8572</v>
      </c>
      <c r="Y1186" s="11">
        <v>37.8</v>
      </c>
      <c r="Z1186" s="14" t="s">
        <v>687</v>
      </c>
      <c r="AA1186" s="14" t="s">
        <v>1054</v>
      </c>
      <c r="AB1186" s="44" t="s">
        <v>1071</v>
      </c>
      <c r="AC1186" s="14">
        <v>73</v>
      </c>
    </row>
    <row r="1187" spans="2:29" ht="12">
      <c r="B1187" s="34" t="s">
        <v>1030</v>
      </c>
      <c r="F1187" s="21" t="s">
        <v>1046</v>
      </c>
      <c r="G1187" s="21" t="s">
        <v>1046</v>
      </c>
      <c r="H1187" s="14">
        <v>117</v>
      </c>
      <c r="I1187" s="40" t="s">
        <v>1068</v>
      </c>
      <c r="J1187" s="42">
        <v>407</v>
      </c>
      <c r="K1187" s="1" t="s">
        <v>1057</v>
      </c>
      <c r="L1187" s="2" t="s">
        <v>688</v>
      </c>
      <c r="N1187" s="2" t="s">
        <v>689</v>
      </c>
      <c r="O1187" s="4" t="s">
        <v>1504</v>
      </c>
      <c r="P1187" s="2" t="s">
        <v>1070</v>
      </c>
      <c r="Q1187" s="23" t="s">
        <v>1680</v>
      </c>
      <c r="R1187" s="23" t="s">
        <v>1118</v>
      </c>
      <c r="S1187" s="22">
        <v>3</v>
      </c>
      <c r="U1187" s="3">
        <v>36.7593</v>
      </c>
      <c r="V1187" s="3">
        <v>-116.1167</v>
      </c>
      <c r="Y1187" s="12">
        <v>64</v>
      </c>
      <c r="Z1187" s="14" t="s">
        <v>690</v>
      </c>
      <c r="AA1187" s="14" t="s">
        <v>1054</v>
      </c>
      <c r="AB1187" s="8" t="s">
        <v>1063</v>
      </c>
      <c r="AC1187" s="14">
        <v>83</v>
      </c>
    </row>
    <row r="1188" spans="2:29" ht="12">
      <c r="B1188" s="34" t="s">
        <v>1030</v>
      </c>
      <c r="F1188" s="21" t="s">
        <v>691</v>
      </c>
      <c r="G1188" s="21" t="s">
        <v>692</v>
      </c>
      <c r="H1188" s="14">
        <v>614</v>
      </c>
      <c r="I1188" s="40" t="s">
        <v>693</v>
      </c>
      <c r="J1188" s="42">
        <v>46</v>
      </c>
      <c r="K1188" s="1" t="s">
        <v>1034</v>
      </c>
      <c r="L1188" s="2" t="s">
        <v>694</v>
      </c>
      <c r="N1188" s="2" t="s">
        <v>695</v>
      </c>
      <c r="O1188" s="4" t="s">
        <v>1891</v>
      </c>
      <c r="P1188" s="2" t="s">
        <v>1344</v>
      </c>
      <c r="Q1188" s="23" t="s">
        <v>1892</v>
      </c>
      <c r="R1188" s="23" t="s">
        <v>1040</v>
      </c>
      <c r="S1188" s="22">
        <v>19</v>
      </c>
      <c r="T1188" s="8" t="s">
        <v>1234</v>
      </c>
      <c r="U1188" s="3">
        <v>41.42227</v>
      </c>
      <c r="V1188" s="3">
        <v>-117.3865</v>
      </c>
      <c r="Y1188" s="12">
        <f>58</f>
        <v>58</v>
      </c>
      <c r="Z1188" s="14" t="s">
        <v>1300</v>
      </c>
      <c r="AB1188" s="8" t="s">
        <v>1220</v>
      </c>
      <c r="AC1188" s="14">
        <v>88</v>
      </c>
    </row>
    <row r="1189" spans="2:29" ht="12">
      <c r="B1189" s="34" t="s">
        <v>1030</v>
      </c>
      <c r="F1189" s="21" t="s">
        <v>1046</v>
      </c>
      <c r="G1189" s="21" t="s">
        <v>1046</v>
      </c>
      <c r="H1189" s="14">
        <v>935</v>
      </c>
      <c r="I1189" s="40" t="s">
        <v>696</v>
      </c>
      <c r="J1189" s="43" t="s">
        <v>1046</v>
      </c>
      <c r="K1189" s="1" t="s">
        <v>1034</v>
      </c>
      <c r="L1189" s="2" t="s">
        <v>1158</v>
      </c>
      <c r="N1189" s="2" t="s">
        <v>697</v>
      </c>
      <c r="O1189" s="4" t="s">
        <v>698</v>
      </c>
      <c r="P1189" s="2" t="s">
        <v>1384</v>
      </c>
      <c r="Q1189" s="23" t="s">
        <v>1608</v>
      </c>
      <c r="R1189" s="23" t="s">
        <v>1451</v>
      </c>
      <c r="S1189" s="22">
        <v>12</v>
      </c>
      <c r="U1189" s="3">
        <v>40.14172</v>
      </c>
      <c r="V1189" s="3">
        <v>-119.6893</v>
      </c>
      <c r="Y1189" s="49">
        <v>-9999</v>
      </c>
      <c r="Z1189" s="14" t="s">
        <v>268</v>
      </c>
      <c r="AC1189" s="14">
        <v>64</v>
      </c>
    </row>
    <row r="1190" spans="2:29" ht="12">
      <c r="B1190" s="34" t="s">
        <v>1030</v>
      </c>
      <c r="F1190" s="21" t="s">
        <v>1046</v>
      </c>
      <c r="G1190" s="21" t="s">
        <v>1046</v>
      </c>
      <c r="H1190" s="14">
        <v>936</v>
      </c>
      <c r="I1190" s="40" t="s">
        <v>696</v>
      </c>
      <c r="J1190" s="43" t="s">
        <v>1046</v>
      </c>
      <c r="K1190" s="1" t="s">
        <v>1034</v>
      </c>
      <c r="L1190" s="2" t="s">
        <v>1158</v>
      </c>
      <c r="N1190" s="2" t="s">
        <v>697</v>
      </c>
      <c r="O1190" s="4" t="s">
        <v>698</v>
      </c>
      <c r="P1190" s="2" t="s">
        <v>1384</v>
      </c>
      <c r="Q1190" s="23" t="s">
        <v>1608</v>
      </c>
      <c r="R1190" s="23" t="s">
        <v>1451</v>
      </c>
      <c r="S1190" s="22">
        <v>12</v>
      </c>
      <c r="U1190" s="3">
        <v>40.14149</v>
      </c>
      <c r="V1190" s="3">
        <v>-119.6894</v>
      </c>
      <c r="Y1190" s="49">
        <v>-9999</v>
      </c>
      <c r="Z1190" s="14" t="s">
        <v>268</v>
      </c>
      <c r="AC1190" s="14">
        <v>64</v>
      </c>
    </row>
    <row r="1191" spans="2:29" ht="12">
      <c r="B1191" s="34" t="s">
        <v>1030</v>
      </c>
      <c r="F1191" s="21" t="s">
        <v>1046</v>
      </c>
      <c r="G1191" s="21" t="s">
        <v>1046</v>
      </c>
      <c r="H1191" s="14">
        <v>937</v>
      </c>
      <c r="I1191" s="40" t="s">
        <v>696</v>
      </c>
      <c r="J1191" s="43" t="s">
        <v>1046</v>
      </c>
      <c r="K1191" s="1" t="s">
        <v>1034</v>
      </c>
      <c r="L1191" s="2" t="s">
        <v>1158</v>
      </c>
      <c r="N1191" s="2" t="s">
        <v>697</v>
      </c>
      <c r="O1191" s="4" t="s">
        <v>698</v>
      </c>
      <c r="P1191" s="2" t="s">
        <v>1384</v>
      </c>
      <c r="Q1191" s="23" t="s">
        <v>1608</v>
      </c>
      <c r="R1191" s="23" t="s">
        <v>1451</v>
      </c>
      <c r="S1191" s="22">
        <v>12</v>
      </c>
      <c r="U1191" s="3">
        <v>40.14138</v>
      </c>
      <c r="V1191" s="3">
        <v>-119.689</v>
      </c>
      <c r="Y1191" s="49">
        <v>-9999</v>
      </c>
      <c r="Z1191" s="14" t="s">
        <v>268</v>
      </c>
      <c r="AC1191" s="14">
        <v>64</v>
      </c>
    </row>
    <row r="1192" spans="2:29" ht="12">
      <c r="B1192" s="34" t="s">
        <v>1030</v>
      </c>
      <c r="F1192" s="21" t="s">
        <v>1046</v>
      </c>
      <c r="G1192" s="21" t="s">
        <v>1046</v>
      </c>
      <c r="H1192" s="14">
        <v>938</v>
      </c>
      <c r="I1192" s="40" t="s">
        <v>696</v>
      </c>
      <c r="J1192" s="43" t="s">
        <v>1046</v>
      </c>
      <c r="K1192" s="1" t="s">
        <v>1034</v>
      </c>
      <c r="L1192" s="2" t="s">
        <v>1158</v>
      </c>
      <c r="N1192" s="2" t="s">
        <v>697</v>
      </c>
      <c r="O1192" s="4" t="s">
        <v>698</v>
      </c>
      <c r="P1192" s="2" t="s">
        <v>1384</v>
      </c>
      <c r="Q1192" s="23" t="s">
        <v>1608</v>
      </c>
      <c r="R1192" s="23" t="s">
        <v>1451</v>
      </c>
      <c r="S1192" s="22">
        <v>12</v>
      </c>
      <c r="U1192" s="3">
        <v>40.14103</v>
      </c>
      <c r="V1192" s="3">
        <v>-119.6867</v>
      </c>
      <c r="Y1192" s="49">
        <v>-9999</v>
      </c>
      <c r="Z1192" s="14" t="s">
        <v>1156</v>
      </c>
      <c r="AC1192" s="14">
        <v>64</v>
      </c>
    </row>
    <row r="1193" spans="2:29" ht="12">
      <c r="B1193" s="34" t="s">
        <v>1030</v>
      </c>
      <c r="F1193" s="21" t="s">
        <v>1046</v>
      </c>
      <c r="G1193" s="21" t="s">
        <v>1046</v>
      </c>
      <c r="H1193" s="14">
        <v>939</v>
      </c>
      <c r="I1193" s="40" t="s">
        <v>696</v>
      </c>
      <c r="J1193" s="43" t="s">
        <v>1046</v>
      </c>
      <c r="K1193" s="1" t="s">
        <v>1034</v>
      </c>
      <c r="L1193" s="2" t="s">
        <v>1158</v>
      </c>
      <c r="N1193" s="2" t="s">
        <v>697</v>
      </c>
      <c r="O1193" s="4" t="s">
        <v>698</v>
      </c>
      <c r="P1193" s="2" t="s">
        <v>1384</v>
      </c>
      <c r="Q1193" s="23" t="s">
        <v>1608</v>
      </c>
      <c r="R1193" s="23" t="s">
        <v>1451</v>
      </c>
      <c r="S1193" s="22">
        <v>12</v>
      </c>
      <c r="U1193" s="3">
        <v>40.14096</v>
      </c>
      <c r="V1193" s="3">
        <v>-119.6864</v>
      </c>
      <c r="Y1193" s="49">
        <v>-9999</v>
      </c>
      <c r="Z1193" s="14" t="s">
        <v>1156</v>
      </c>
      <c r="AC1193" s="14">
        <v>64</v>
      </c>
    </row>
    <row r="1194" spans="2:29" ht="12">
      <c r="B1194" s="34" t="s">
        <v>1030</v>
      </c>
      <c r="F1194" s="21" t="s">
        <v>1046</v>
      </c>
      <c r="G1194" s="21" t="s">
        <v>1046</v>
      </c>
      <c r="H1194" s="14">
        <v>940</v>
      </c>
      <c r="I1194" s="40" t="s">
        <v>696</v>
      </c>
      <c r="J1194" s="43" t="s">
        <v>1046</v>
      </c>
      <c r="K1194" s="1" t="s">
        <v>1034</v>
      </c>
      <c r="L1194" s="2" t="s">
        <v>1158</v>
      </c>
      <c r="N1194" s="2" t="s">
        <v>697</v>
      </c>
      <c r="O1194" s="4" t="s">
        <v>698</v>
      </c>
      <c r="P1194" s="2" t="s">
        <v>1384</v>
      </c>
      <c r="Q1194" s="23" t="s">
        <v>1608</v>
      </c>
      <c r="R1194" s="23" t="s">
        <v>1451</v>
      </c>
      <c r="S1194" s="22">
        <v>12</v>
      </c>
      <c r="U1194" s="3">
        <v>40.13977</v>
      </c>
      <c r="V1194" s="3">
        <v>-119.6845</v>
      </c>
      <c r="Y1194" s="49">
        <v>-9999</v>
      </c>
      <c r="Z1194" s="14" t="s">
        <v>1300</v>
      </c>
      <c r="AC1194" s="14">
        <v>64</v>
      </c>
    </row>
    <row r="1195" spans="2:29" ht="12">
      <c r="B1195" s="34" t="s">
        <v>1030</v>
      </c>
      <c r="F1195" s="21" t="s">
        <v>1046</v>
      </c>
      <c r="G1195" s="21" t="s">
        <v>1046</v>
      </c>
      <c r="H1195" s="14">
        <v>934</v>
      </c>
      <c r="I1195" s="40" t="s">
        <v>696</v>
      </c>
      <c r="J1195" s="43" t="s">
        <v>1046</v>
      </c>
      <c r="K1195" s="1" t="s">
        <v>1034</v>
      </c>
      <c r="L1195" s="2" t="s">
        <v>1158</v>
      </c>
      <c r="N1195" s="2" t="s">
        <v>697</v>
      </c>
      <c r="O1195" s="4" t="s">
        <v>698</v>
      </c>
      <c r="P1195" s="2" t="s">
        <v>1384</v>
      </c>
      <c r="Q1195" s="23" t="s">
        <v>1608</v>
      </c>
      <c r="R1195" s="23" t="s">
        <v>1616</v>
      </c>
      <c r="S1195" s="22">
        <v>6</v>
      </c>
      <c r="U1195" s="3">
        <v>40.1455</v>
      </c>
      <c r="V1195" s="3">
        <v>-119.6729</v>
      </c>
      <c r="Y1195" s="49">
        <v>-9999</v>
      </c>
      <c r="Z1195" s="14" t="s">
        <v>1300</v>
      </c>
      <c r="AA1195" s="14" t="s">
        <v>1106</v>
      </c>
      <c r="AC1195" s="14">
        <v>64</v>
      </c>
    </row>
    <row r="1196" spans="2:28" ht="12.75">
      <c r="B1196" t="s">
        <v>702</v>
      </c>
      <c r="F1196" s="21" t="s">
        <v>1046</v>
      </c>
      <c r="G1196" s="21" t="s">
        <v>1046</v>
      </c>
      <c r="H1196" s="14" t="s">
        <v>1046</v>
      </c>
      <c r="I1196" s="40">
        <v>269</v>
      </c>
      <c r="J1196" s="42">
        <v>99</v>
      </c>
      <c r="K1196" s="1" t="s">
        <v>1057</v>
      </c>
      <c r="L1196" s="2" t="s">
        <v>703</v>
      </c>
      <c r="N1196" s="2" t="s">
        <v>697</v>
      </c>
      <c r="O1196" s="28" t="s">
        <v>698</v>
      </c>
      <c r="P1196" s="2" t="s">
        <v>1384</v>
      </c>
      <c r="Q1196" s="24" t="s">
        <v>1432</v>
      </c>
      <c r="R1196" s="24" t="s">
        <v>1616</v>
      </c>
      <c r="S1196" s="22">
        <v>6</v>
      </c>
      <c r="T1196"/>
      <c r="U1196" s="3">
        <v>40.15</v>
      </c>
      <c r="V1196" s="3">
        <v>-119.675</v>
      </c>
      <c r="Y1196" s="12">
        <v>115.5</v>
      </c>
      <c r="AB1196" s="8" t="s">
        <v>1043</v>
      </c>
    </row>
    <row r="1197" spans="2:29" ht="12">
      <c r="B1197" s="34" t="s">
        <v>1030</v>
      </c>
      <c r="F1197" s="21" t="s">
        <v>699</v>
      </c>
      <c r="G1197" s="21" t="s">
        <v>700</v>
      </c>
      <c r="H1197" s="14">
        <v>933</v>
      </c>
      <c r="I1197" s="40" t="s">
        <v>696</v>
      </c>
      <c r="J1197" s="42">
        <v>100</v>
      </c>
      <c r="K1197" s="1" t="s">
        <v>1057</v>
      </c>
      <c r="L1197" s="2" t="s">
        <v>701</v>
      </c>
      <c r="N1197" s="2" t="s">
        <v>697</v>
      </c>
      <c r="O1197" s="4" t="s">
        <v>698</v>
      </c>
      <c r="P1197" s="2" t="s">
        <v>1384</v>
      </c>
      <c r="Q1197" s="23" t="s">
        <v>1608</v>
      </c>
      <c r="R1197" s="23" t="s">
        <v>1616</v>
      </c>
      <c r="S1197" s="22">
        <v>6</v>
      </c>
      <c r="U1197" s="3">
        <v>40.14597</v>
      </c>
      <c r="V1197" s="3">
        <v>-119.6759</v>
      </c>
      <c r="Y1197" s="12">
        <f>56</f>
        <v>56</v>
      </c>
      <c r="Z1197" s="14" t="s">
        <v>1042</v>
      </c>
      <c r="AB1197" s="8" t="s">
        <v>1220</v>
      </c>
      <c r="AC1197" s="14">
        <v>64</v>
      </c>
    </row>
    <row r="1198" spans="2:29" ht="12">
      <c r="B1198" s="34" t="s">
        <v>1030</v>
      </c>
      <c r="F1198" s="21" t="s">
        <v>1046</v>
      </c>
      <c r="G1198" s="21" t="s">
        <v>1046</v>
      </c>
      <c r="H1198" s="14">
        <v>256</v>
      </c>
      <c r="I1198" s="40" t="s">
        <v>704</v>
      </c>
      <c r="J1198" s="42">
        <v>283</v>
      </c>
      <c r="K1198" s="20" t="s">
        <v>1087</v>
      </c>
      <c r="L1198" s="2" t="s">
        <v>705</v>
      </c>
      <c r="N1198" s="2" t="s">
        <v>706</v>
      </c>
      <c r="O1198" s="4" t="s">
        <v>707</v>
      </c>
      <c r="P1198" s="2" t="s">
        <v>1217</v>
      </c>
      <c r="Q1198" s="23" t="s">
        <v>1410</v>
      </c>
      <c r="R1198" s="23" t="s">
        <v>1426</v>
      </c>
      <c r="S1198" s="22">
        <v>3</v>
      </c>
      <c r="U1198" s="3">
        <v>39.90241</v>
      </c>
      <c r="V1198" s="3">
        <v>-115.868</v>
      </c>
      <c r="Y1198" s="48">
        <v>-8888</v>
      </c>
      <c r="Z1198" s="14" t="s">
        <v>1100</v>
      </c>
      <c r="AB1198" s="8" t="s">
        <v>1063</v>
      </c>
      <c r="AC1198" s="14">
        <v>90</v>
      </c>
    </row>
    <row r="1199" spans="2:30" ht="12">
      <c r="B1199" s="34" t="s">
        <v>1030</v>
      </c>
      <c r="F1199" s="21">
        <v>74737</v>
      </c>
      <c r="G1199" s="21" t="s">
        <v>708</v>
      </c>
      <c r="H1199" s="14">
        <v>257</v>
      </c>
      <c r="I1199" s="40" t="s">
        <v>704</v>
      </c>
      <c r="J1199" s="42">
        <v>283</v>
      </c>
      <c r="K1199" s="20" t="s">
        <v>1087</v>
      </c>
      <c r="L1199" s="2" t="s">
        <v>705</v>
      </c>
      <c r="N1199" s="2" t="s">
        <v>706</v>
      </c>
      <c r="O1199" s="4" t="s">
        <v>707</v>
      </c>
      <c r="P1199" s="2" t="s">
        <v>1217</v>
      </c>
      <c r="Q1199" s="23" t="s">
        <v>1410</v>
      </c>
      <c r="R1199" s="23" t="s">
        <v>1426</v>
      </c>
      <c r="S1199" s="22">
        <v>3</v>
      </c>
      <c r="T1199" s="8" t="s">
        <v>709</v>
      </c>
      <c r="U1199" s="3">
        <v>39.90102</v>
      </c>
      <c r="V1199" s="3">
        <v>-115.8678</v>
      </c>
      <c r="Y1199" s="12">
        <v>21</v>
      </c>
      <c r="Z1199" s="14" t="s">
        <v>1100</v>
      </c>
      <c r="AB1199" s="8" t="s">
        <v>1063</v>
      </c>
      <c r="AC1199" s="14">
        <v>90</v>
      </c>
      <c r="AD1199" t="s">
        <v>710</v>
      </c>
    </row>
    <row r="1200" spans="2:29" ht="12">
      <c r="B1200" s="34" t="s">
        <v>1030</v>
      </c>
      <c r="F1200" s="21">
        <v>74737</v>
      </c>
      <c r="G1200" s="21" t="s">
        <v>708</v>
      </c>
      <c r="H1200" s="14">
        <v>258</v>
      </c>
      <c r="I1200" s="40" t="s">
        <v>704</v>
      </c>
      <c r="J1200" s="42">
        <v>283</v>
      </c>
      <c r="K1200" s="1" t="s">
        <v>1087</v>
      </c>
      <c r="L1200" s="2" t="s">
        <v>705</v>
      </c>
      <c r="N1200" s="2" t="s">
        <v>706</v>
      </c>
      <c r="O1200" s="4" t="s">
        <v>707</v>
      </c>
      <c r="P1200" s="2" t="s">
        <v>1217</v>
      </c>
      <c r="Q1200" s="23" t="s">
        <v>1410</v>
      </c>
      <c r="R1200" s="23" t="s">
        <v>1426</v>
      </c>
      <c r="S1200" s="22">
        <v>3</v>
      </c>
      <c r="T1200" s="8" t="s">
        <v>709</v>
      </c>
      <c r="U1200" s="3">
        <v>39.90078</v>
      </c>
      <c r="V1200" s="3">
        <v>-115.8674</v>
      </c>
      <c r="Y1200" s="12">
        <v>21</v>
      </c>
      <c r="Z1200" s="14" t="s">
        <v>1100</v>
      </c>
      <c r="AB1200" s="8" t="s">
        <v>1063</v>
      </c>
      <c r="AC1200" s="14">
        <v>90</v>
      </c>
    </row>
    <row r="1201" spans="2:29" ht="12">
      <c r="B1201" s="34" t="s">
        <v>1030</v>
      </c>
      <c r="C1201" t="s">
        <v>718</v>
      </c>
      <c r="F1201" s="21">
        <v>7428</v>
      </c>
      <c r="G1201" s="21" t="s">
        <v>1046</v>
      </c>
      <c r="H1201" s="14">
        <v>954</v>
      </c>
      <c r="I1201" s="40" t="s">
        <v>711</v>
      </c>
      <c r="J1201" s="42">
        <v>76</v>
      </c>
      <c r="K1201" s="1" t="s">
        <v>1034</v>
      </c>
      <c r="L1201" s="2" t="s">
        <v>719</v>
      </c>
      <c r="N1201" s="2" t="s">
        <v>712</v>
      </c>
      <c r="O1201" s="4" t="s">
        <v>720</v>
      </c>
      <c r="P1201" s="2" t="s">
        <v>1732</v>
      </c>
      <c r="Q1201" s="24" t="s">
        <v>1892</v>
      </c>
      <c r="R1201" s="24" t="s">
        <v>1960</v>
      </c>
      <c r="S1201" s="25">
        <v>32</v>
      </c>
      <c r="U1201" s="3">
        <v>41.38624</v>
      </c>
      <c r="V1201" s="3">
        <v>-114.1644</v>
      </c>
      <c r="Y1201" s="11">
        <v>45</v>
      </c>
      <c r="Z1201" s="14" t="s">
        <v>1042</v>
      </c>
      <c r="AA1201" s="14" t="s">
        <v>1106</v>
      </c>
      <c r="AB1201" s="8" t="s">
        <v>433</v>
      </c>
      <c r="AC1201" s="14">
        <v>82</v>
      </c>
    </row>
    <row r="1202" spans="2:29" ht="12">
      <c r="B1202" s="34" t="s">
        <v>1030</v>
      </c>
      <c r="F1202" s="21" t="s">
        <v>1046</v>
      </c>
      <c r="G1202" s="21" t="s">
        <v>1046</v>
      </c>
      <c r="H1202" s="14">
        <v>644</v>
      </c>
      <c r="I1202" s="40" t="s">
        <v>711</v>
      </c>
      <c r="J1202" s="21" t="s">
        <v>1046</v>
      </c>
      <c r="K1202" s="1" t="s">
        <v>1087</v>
      </c>
      <c r="L1202" s="2" t="s">
        <v>1366</v>
      </c>
      <c r="N1202" s="2" t="s">
        <v>712</v>
      </c>
      <c r="O1202" s="4" t="s">
        <v>713</v>
      </c>
      <c r="P1202" s="2" t="s">
        <v>1732</v>
      </c>
      <c r="Q1202" s="23" t="s">
        <v>262</v>
      </c>
      <c r="R1202" s="23" t="s">
        <v>1960</v>
      </c>
      <c r="S1202" s="22">
        <v>14</v>
      </c>
      <c r="U1202" s="3">
        <v>41.35489</v>
      </c>
      <c r="V1202" s="3">
        <v>-114.1329</v>
      </c>
      <c r="Y1202" s="49">
        <v>-8888</v>
      </c>
      <c r="Z1202" s="14" t="s">
        <v>1836</v>
      </c>
      <c r="AA1202" s="14" t="s">
        <v>1106</v>
      </c>
      <c r="AB1202" s="44" t="s">
        <v>1071</v>
      </c>
      <c r="AC1202" s="14">
        <v>67</v>
      </c>
    </row>
    <row r="1203" spans="2:29" ht="12">
      <c r="B1203" s="34" t="s">
        <v>1030</v>
      </c>
      <c r="F1203" s="21">
        <v>74777</v>
      </c>
      <c r="G1203" s="21" t="s">
        <v>1046</v>
      </c>
      <c r="H1203" s="14">
        <v>645</v>
      </c>
      <c r="I1203" s="40" t="s">
        <v>711</v>
      </c>
      <c r="J1203" s="42">
        <v>76</v>
      </c>
      <c r="K1203" s="1" t="s">
        <v>1087</v>
      </c>
      <c r="L1203" s="2" t="s">
        <v>714</v>
      </c>
      <c r="N1203" s="2" t="s">
        <v>712</v>
      </c>
      <c r="O1203" s="4" t="s">
        <v>713</v>
      </c>
      <c r="P1203" s="2" t="s">
        <v>1732</v>
      </c>
      <c r="Q1203" s="23" t="s">
        <v>262</v>
      </c>
      <c r="R1203" s="23" t="s">
        <v>1960</v>
      </c>
      <c r="S1203" s="22">
        <v>8</v>
      </c>
      <c r="T1203" s="8" t="s">
        <v>715</v>
      </c>
      <c r="U1203" s="3">
        <v>41.36967</v>
      </c>
      <c r="V1203" s="3">
        <v>-114.1919</v>
      </c>
      <c r="Y1203" s="11">
        <v>20.6</v>
      </c>
      <c r="Z1203" s="14" t="s">
        <v>1042</v>
      </c>
      <c r="AA1203" s="14" t="s">
        <v>1054</v>
      </c>
      <c r="AB1203" s="8" t="s">
        <v>433</v>
      </c>
      <c r="AC1203" s="14">
        <v>67</v>
      </c>
    </row>
    <row r="1204" spans="2:29" ht="12">
      <c r="B1204" t="s">
        <v>2059</v>
      </c>
      <c r="F1204" s="21" t="s">
        <v>1046</v>
      </c>
      <c r="G1204" s="21" t="s">
        <v>1046</v>
      </c>
      <c r="H1204" s="14" t="s">
        <v>1046</v>
      </c>
      <c r="I1204" s="40" t="s">
        <v>1046</v>
      </c>
      <c r="J1204" s="42">
        <v>75</v>
      </c>
      <c r="K1204" s="1" t="s">
        <v>1047</v>
      </c>
      <c r="L1204" s="2" t="s">
        <v>716</v>
      </c>
      <c r="N1204" s="2" t="s">
        <v>712</v>
      </c>
      <c r="O1204" s="4" t="s">
        <v>713</v>
      </c>
      <c r="P1204" s="2" t="s">
        <v>1732</v>
      </c>
      <c r="Q1204" s="24" t="s">
        <v>262</v>
      </c>
      <c r="R1204" s="24" t="s">
        <v>1960</v>
      </c>
      <c r="S1204" s="25" t="s">
        <v>1514</v>
      </c>
      <c r="T1204" s="8" t="s">
        <v>1224</v>
      </c>
      <c r="U1204" s="3">
        <v>41.34333</v>
      </c>
      <c r="V1204" s="3">
        <v>-114.17167</v>
      </c>
      <c r="Y1204" s="12">
        <f>20</f>
        <v>20</v>
      </c>
      <c r="Z1204" s="18" t="s">
        <v>2062</v>
      </c>
      <c r="AA1204" s="18" t="s">
        <v>2062</v>
      </c>
      <c r="AB1204" s="8" t="s">
        <v>717</v>
      </c>
      <c r="AC1204" s="18" t="s">
        <v>2062</v>
      </c>
    </row>
    <row r="1205" spans="2:28" ht="12">
      <c r="B1205" s="14" t="s">
        <v>721</v>
      </c>
      <c r="F1205" s="21" t="s">
        <v>1046</v>
      </c>
      <c r="G1205" s="21" t="s">
        <v>1046</v>
      </c>
      <c r="H1205" s="14" t="s">
        <v>1046</v>
      </c>
      <c r="I1205" s="40" t="s">
        <v>1046</v>
      </c>
      <c r="J1205" s="42">
        <v>387</v>
      </c>
      <c r="K1205" s="1" t="s">
        <v>1087</v>
      </c>
      <c r="L1205" s="2" t="s">
        <v>722</v>
      </c>
      <c r="N1205" s="2" t="s">
        <v>723</v>
      </c>
      <c r="O1205" s="4" t="s">
        <v>724</v>
      </c>
      <c r="P1205" s="2" t="s">
        <v>1070</v>
      </c>
      <c r="Q1205" s="21" t="s">
        <v>725</v>
      </c>
      <c r="R1205" s="21" t="s">
        <v>1118</v>
      </c>
      <c r="S1205" s="22">
        <v>29</v>
      </c>
      <c r="T1205"/>
      <c r="U1205" s="3">
        <v>37.04333</v>
      </c>
      <c r="V1205" s="3">
        <v>-116.20722</v>
      </c>
      <c r="Y1205" s="12">
        <v>22</v>
      </c>
      <c r="AB1205" s="8" t="s">
        <v>1063</v>
      </c>
    </row>
    <row r="1206" spans="2:29" ht="12">
      <c r="B1206" t="s">
        <v>1044</v>
      </c>
      <c r="F1206" s="21">
        <v>74850</v>
      </c>
      <c r="G1206" s="21">
        <v>70110</v>
      </c>
      <c r="H1206" s="14" t="s">
        <v>1046</v>
      </c>
      <c r="I1206" s="40">
        <v>9</v>
      </c>
      <c r="J1206" s="42">
        <v>261</v>
      </c>
      <c r="K1206" s="1" t="s">
        <v>1047</v>
      </c>
      <c r="L1206" s="4" t="s">
        <v>726</v>
      </c>
      <c r="M1206" s="4"/>
      <c r="N1206" s="2" t="s">
        <v>727</v>
      </c>
      <c r="O1206" s="4" t="s">
        <v>728</v>
      </c>
      <c r="P1206" s="2" t="s">
        <v>1399</v>
      </c>
      <c r="Q1206" s="24" t="s">
        <v>1557</v>
      </c>
      <c r="R1206" s="24" t="s">
        <v>1489</v>
      </c>
      <c r="S1206" s="25" t="s">
        <v>1196</v>
      </c>
      <c r="T1206" s="8" t="s">
        <v>1155</v>
      </c>
      <c r="U1206" s="3">
        <v>39.62333</v>
      </c>
      <c r="V1206" s="3">
        <v>-117.74</v>
      </c>
      <c r="Y1206" s="12">
        <f>24.4</f>
        <v>24.4</v>
      </c>
      <c r="Z1206" s="14" t="s">
        <v>729</v>
      </c>
      <c r="AA1206" s="14" t="s">
        <v>1106</v>
      </c>
      <c r="AB1206" s="8" t="s">
        <v>730</v>
      </c>
      <c r="AC1206" s="14">
        <v>90</v>
      </c>
    </row>
    <row r="1207" spans="2:29" ht="12.75">
      <c r="B1207" t="s">
        <v>1044</v>
      </c>
      <c r="C1207" s="4" t="s">
        <v>1045</v>
      </c>
      <c r="D1207" s="4"/>
      <c r="F1207" s="21">
        <v>74102</v>
      </c>
      <c r="G1207" s="21">
        <v>71567</v>
      </c>
      <c r="H1207" s="14" t="s">
        <v>1046</v>
      </c>
      <c r="I1207" s="40">
        <v>221</v>
      </c>
      <c r="J1207" s="42" t="s">
        <v>1046</v>
      </c>
      <c r="K1207" s="1" t="s">
        <v>1057</v>
      </c>
      <c r="L1207" s="6" t="s">
        <v>731</v>
      </c>
      <c r="N1207" s="2" t="s">
        <v>732</v>
      </c>
      <c r="O1207" s="28" t="s">
        <v>733</v>
      </c>
      <c r="P1207" s="2" t="s">
        <v>1070</v>
      </c>
      <c r="Q1207" s="26" t="s">
        <v>1354</v>
      </c>
      <c r="R1207" s="26" t="s">
        <v>1318</v>
      </c>
      <c r="S1207" s="27">
        <v>35</v>
      </c>
      <c r="T1207" s="5"/>
      <c r="U1207" s="7">
        <v>38.07</v>
      </c>
      <c r="V1207" s="7">
        <v>-117.2377</v>
      </c>
      <c r="W1207" s="7"/>
      <c r="X1207" s="7"/>
      <c r="Y1207" s="13">
        <v>41.1</v>
      </c>
      <c r="Z1207" s="28" t="s">
        <v>1390</v>
      </c>
      <c r="AA1207" s="31" t="s">
        <v>1054</v>
      </c>
      <c r="AB1207" s="45" t="s">
        <v>1055</v>
      </c>
      <c r="AC1207" s="14">
        <v>74</v>
      </c>
    </row>
    <row r="1208" spans="2:29" ht="12">
      <c r="B1208" s="34" t="s">
        <v>1030</v>
      </c>
      <c r="F1208" s="21">
        <v>74100</v>
      </c>
      <c r="G1208" s="21" t="s">
        <v>1046</v>
      </c>
      <c r="H1208" s="14">
        <v>950</v>
      </c>
      <c r="I1208" s="40" t="s">
        <v>734</v>
      </c>
      <c r="J1208" s="42">
        <v>335.2</v>
      </c>
      <c r="K1208" s="1" t="s">
        <v>1057</v>
      </c>
      <c r="L1208" s="2" t="s">
        <v>735</v>
      </c>
      <c r="N1208" s="2" t="s">
        <v>732</v>
      </c>
      <c r="O1208" s="4" t="s">
        <v>733</v>
      </c>
      <c r="P1208" s="2" t="s">
        <v>1070</v>
      </c>
      <c r="Q1208" s="23" t="s">
        <v>1354</v>
      </c>
      <c r="R1208" s="23" t="s">
        <v>1318</v>
      </c>
      <c r="S1208" s="22">
        <v>36</v>
      </c>
      <c r="U1208" s="3">
        <v>38.07141</v>
      </c>
      <c r="V1208" s="3">
        <v>-117.2164</v>
      </c>
      <c r="Y1208" s="11">
        <v>37.2</v>
      </c>
      <c r="Z1208" s="4" t="s">
        <v>1042</v>
      </c>
      <c r="AA1208" s="14" t="s">
        <v>1054</v>
      </c>
      <c r="AB1208" s="8" t="s">
        <v>736</v>
      </c>
      <c r="AC1208" s="14">
        <v>74</v>
      </c>
    </row>
    <row r="1209" spans="2:28" ht="12">
      <c r="B1209" t="s">
        <v>743</v>
      </c>
      <c r="F1209" s="21" t="s">
        <v>1046</v>
      </c>
      <c r="G1209" s="21" t="s">
        <v>1046</v>
      </c>
      <c r="H1209" s="14" t="s">
        <v>1046</v>
      </c>
      <c r="I1209" s="40">
        <v>233</v>
      </c>
      <c r="J1209" s="42">
        <v>113</v>
      </c>
      <c r="K1209" s="1" t="s">
        <v>1034</v>
      </c>
      <c r="L1209" s="2" t="s">
        <v>744</v>
      </c>
      <c r="N1209" s="2" t="s">
        <v>738</v>
      </c>
      <c r="O1209" s="4" t="s">
        <v>745</v>
      </c>
      <c r="P1209" s="2" t="s">
        <v>1658</v>
      </c>
      <c r="Q1209" s="21" t="s">
        <v>1419</v>
      </c>
      <c r="R1209" s="24" t="s">
        <v>1401</v>
      </c>
      <c r="S1209" s="22">
        <v>31</v>
      </c>
      <c r="T1209"/>
      <c r="U1209" s="3">
        <v>40.76667</v>
      </c>
      <c r="V1209" s="3">
        <v>-119.11667</v>
      </c>
      <c r="Y1209" s="12">
        <f>84.5</f>
        <v>84.5</v>
      </c>
      <c r="AB1209" s="8" t="s">
        <v>2019</v>
      </c>
    </row>
    <row r="1210" spans="2:29" ht="12">
      <c r="B1210" s="34" t="s">
        <v>1030</v>
      </c>
      <c r="F1210" s="21" t="s">
        <v>1046</v>
      </c>
      <c r="G1210" s="21" t="s">
        <v>1046</v>
      </c>
      <c r="H1210" s="14">
        <v>328</v>
      </c>
      <c r="I1210" s="40" t="s">
        <v>1654</v>
      </c>
      <c r="J1210" s="42" t="s">
        <v>1046</v>
      </c>
      <c r="K1210" s="1" t="s">
        <v>1057</v>
      </c>
      <c r="L1210" s="2" t="s">
        <v>737</v>
      </c>
      <c r="N1210" s="2" t="s">
        <v>738</v>
      </c>
      <c r="O1210" s="4" t="s">
        <v>739</v>
      </c>
      <c r="P1210" s="2" t="s">
        <v>1658</v>
      </c>
      <c r="Q1210" s="23" t="s">
        <v>1378</v>
      </c>
      <c r="R1210" s="23" t="s">
        <v>1659</v>
      </c>
      <c r="S1210" s="22">
        <v>10</v>
      </c>
      <c r="U1210" s="3">
        <v>40.74564</v>
      </c>
      <c r="V1210" s="3">
        <v>-119.1653</v>
      </c>
      <c r="Y1210" s="11">
        <v>42.2</v>
      </c>
      <c r="Z1210" s="14" t="s">
        <v>1042</v>
      </c>
      <c r="AA1210" s="14" t="s">
        <v>1106</v>
      </c>
      <c r="AB1210" s="35" t="s">
        <v>1071</v>
      </c>
      <c r="AC1210" s="14">
        <v>80</v>
      </c>
    </row>
    <row r="1211" spans="2:29" ht="12">
      <c r="B1211" s="34" t="s">
        <v>1030</v>
      </c>
      <c r="F1211" s="21" t="s">
        <v>1046</v>
      </c>
      <c r="G1211" s="21" t="s">
        <v>1046</v>
      </c>
      <c r="H1211" s="14">
        <v>329</v>
      </c>
      <c r="I1211" s="40" t="s">
        <v>1654</v>
      </c>
      <c r="J1211" s="42" t="s">
        <v>1046</v>
      </c>
      <c r="K1211" s="1" t="s">
        <v>1057</v>
      </c>
      <c r="L1211" s="2" t="s">
        <v>1978</v>
      </c>
      <c r="N1211" s="2" t="s">
        <v>738</v>
      </c>
      <c r="O1211" s="4" t="s">
        <v>739</v>
      </c>
      <c r="P1211" s="2" t="s">
        <v>1658</v>
      </c>
      <c r="Q1211" s="23" t="s">
        <v>1378</v>
      </c>
      <c r="R1211" s="23" t="s">
        <v>1659</v>
      </c>
      <c r="S1211" s="22">
        <v>10</v>
      </c>
      <c r="U1211" s="3">
        <v>40.74718</v>
      </c>
      <c r="V1211" s="3">
        <v>-119.1681</v>
      </c>
      <c r="Y1211" s="48">
        <v>-9999</v>
      </c>
      <c r="Z1211" s="14" t="s">
        <v>1576</v>
      </c>
      <c r="AB1211" s="8" t="s">
        <v>1125</v>
      </c>
      <c r="AC1211" s="14">
        <v>80</v>
      </c>
    </row>
    <row r="1212" spans="2:29" ht="12">
      <c r="B1212" s="34" t="s">
        <v>1030</v>
      </c>
      <c r="F1212" s="21" t="s">
        <v>1046</v>
      </c>
      <c r="G1212" s="21" t="s">
        <v>1046</v>
      </c>
      <c r="H1212" s="14">
        <v>330</v>
      </c>
      <c r="I1212" s="40" t="s">
        <v>1654</v>
      </c>
      <c r="J1212" s="42" t="s">
        <v>1046</v>
      </c>
      <c r="K1212" s="1" t="s">
        <v>1057</v>
      </c>
      <c r="L1212" s="2" t="s">
        <v>1978</v>
      </c>
      <c r="N1212" s="2" t="s">
        <v>738</v>
      </c>
      <c r="O1212" s="4" t="s">
        <v>739</v>
      </c>
      <c r="P1212" s="2" t="s">
        <v>1658</v>
      </c>
      <c r="Q1212" s="23" t="s">
        <v>1378</v>
      </c>
      <c r="R1212" s="23" t="s">
        <v>1659</v>
      </c>
      <c r="S1212" s="22">
        <v>10</v>
      </c>
      <c r="U1212" s="3">
        <v>40.74594</v>
      </c>
      <c r="V1212" s="3">
        <v>-119.1679</v>
      </c>
      <c r="Y1212" s="48">
        <v>-9999</v>
      </c>
      <c r="Z1212" s="14" t="s">
        <v>1576</v>
      </c>
      <c r="AB1212" s="8" t="s">
        <v>1125</v>
      </c>
      <c r="AC1212" s="14">
        <v>80</v>
      </c>
    </row>
    <row r="1213" spans="2:29" ht="12">
      <c r="B1213" s="34" t="s">
        <v>1030</v>
      </c>
      <c r="F1213" s="21" t="s">
        <v>1046</v>
      </c>
      <c r="G1213" s="21" t="s">
        <v>1046</v>
      </c>
      <c r="H1213" s="14">
        <v>331</v>
      </c>
      <c r="I1213" s="40" t="s">
        <v>1654</v>
      </c>
      <c r="J1213" s="42" t="s">
        <v>1046</v>
      </c>
      <c r="K1213" s="1" t="s">
        <v>1057</v>
      </c>
      <c r="L1213" s="2" t="s">
        <v>1978</v>
      </c>
      <c r="N1213" s="2" t="s">
        <v>738</v>
      </c>
      <c r="O1213" s="4" t="s">
        <v>739</v>
      </c>
      <c r="P1213" s="2" t="s">
        <v>1658</v>
      </c>
      <c r="Q1213" s="23" t="s">
        <v>1378</v>
      </c>
      <c r="R1213" s="23" t="s">
        <v>1659</v>
      </c>
      <c r="S1213" s="22">
        <v>10</v>
      </c>
      <c r="U1213" s="3">
        <v>40.74628</v>
      </c>
      <c r="V1213" s="3">
        <v>-119.1698</v>
      </c>
      <c r="Y1213" s="48">
        <v>-9999</v>
      </c>
      <c r="Z1213" s="14" t="s">
        <v>1576</v>
      </c>
      <c r="AB1213" s="8" t="s">
        <v>1125</v>
      </c>
      <c r="AC1213" s="14">
        <v>80</v>
      </c>
    </row>
    <row r="1214" spans="2:29" ht="12">
      <c r="B1214" s="34" t="s">
        <v>1030</v>
      </c>
      <c r="F1214" s="21" t="s">
        <v>1046</v>
      </c>
      <c r="G1214" s="21" t="s">
        <v>1046</v>
      </c>
      <c r="H1214" s="14">
        <v>332</v>
      </c>
      <c r="I1214" s="40" t="s">
        <v>1654</v>
      </c>
      <c r="J1214" s="42" t="s">
        <v>1046</v>
      </c>
      <c r="K1214" s="1" t="s">
        <v>1057</v>
      </c>
      <c r="L1214" s="2" t="s">
        <v>1978</v>
      </c>
      <c r="N1214" s="2" t="s">
        <v>738</v>
      </c>
      <c r="O1214" s="4" t="s">
        <v>739</v>
      </c>
      <c r="P1214" s="2" t="s">
        <v>1658</v>
      </c>
      <c r="Q1214" s="23" t="s">
        <v>1378</v>
      </c>
      <c r="R1214" s="23" t="s">
        <v>1659</v>
      </c>
      <c r="S1214" s="22">
        <v>10</v>
      </c>
      <c r="U1214" s="3">
        <v>40.74429</v>
      </c>
      <c r="V1214" s="3">
        <v>-119.1722</v>
      </c>
      <c r="Y1214" s="48">
        <v>-9999</v>
      </c>
      <c r="Z1214" s="14" t="s">
        <v>1576</v>
      </c>
      <c r="AB1214" s="8" t="s">
        <v>1125</v>
      </c>
      <c r="AC1214" s="14">
        <v>80</v>
      </c>
    </row>
    <row r="1215" spans="2:30" ht="12">
      <c r="B1215" s="34" t="s">
        <v>1030</v>
      </c>
      <c r="C1215" t="s">
        <v>740</v>
      </c>
      <c r="F1215" s="21">
        <v>74223</v>
      </c>
      <c r="G1215" s="21" t="s">
        <v>741</v>
      </c>
      <c r="H1215" s="14">
        <v>333</v>
      </c>
      <c r="I1215" s="40" t="s">
        <v>1654</v>
      </c>
      <c r="J1215" s="42">
        <v>112</v>
      </c>
      <c r="K1215" s="1" t="s">
        <v>1047</v>
      </c>
      <c r="L1215" s="2" t="s">
        <v>1978</v>
      </c>
      <c r="N1215" s="2" t="s">
        <v>738</v>
      </c>
      <c r="O1215" s="4" t="s">
        <v>739</v>
      </c>
      <c r="P1215" s="2" t="s">
        <v>1658</v>
      </c>
      <c r="Q1215" s="23" t="s">
        <v>1378</v>
      </c>
      <c r="R1215" s="23" t="s">
        <v>1659</v>
      </c>
      <c r="S1215" s="22">
        <v>10</v>
      </c>
      <c r="T1215" s="8" t="s">
        <v>1210</v>
      </c>
      <c r="U1215" s="3">
        <v>40.74427</v>
      </c>
      <c r="V1215" s="3">
        <v>-119.1727</v>
      </c>
      <c r="Y1215" s="12">
        <v>33.5</v>
      </c>
      <c r="Z1215" s="14" t="s">
        <v>1576</v>
      </c>
      <c r="AB1215" s="8" t="s">
        <v>1063</v>
      </c>
      <c r="AC1215" s="14">
        <v>80</v>
      </c>
      <c r="AD1215" t="s">
        <v>742</v>
      </c>
    </row>
    <row r="1216" spans="2:29" ht="12">
      <c r="B1216" s="34" t="s">
        <v>1030</v>
      </c>
      <c r="F1216" s="21" t="s">
        <v>1046</v>
      </c>
      <c r="G1216" s="21" t="s">
        <v>1046</v>
      </c>
      <c r="H1216" s="14">
        <v>951</v>
      </c>
      <c r="I1216" s="40" t="s">
        <v>1654</v>
      </c>
      <c r="J1216" s="42" t="s">
        <v>1046</v>
      </c>
      <c r="K1216" s="1" t="s">
        <v>1034</v>
      </c>
      <c r="L1216" s="2" t="s">
        <v>746</v>
      </c>
      <c r="N1216" s="2" t="s">
        <v>747</v>
      </c>
      <c r="O1216" s="4" t="s">
        <v>745</v>
      </c>
      <c r="P1216" s="2" t="s">
        <v>1658</v>
      </c>
      <c r="Q1216" s="23" t="s">
        <v>1419</v>
      </c>
      <c r="R1216" s="23" t="s">
        <v>1401</v>
      </c>
      <c r="S1216" s="22">
        <v>31</v>
      </c>
      <c r="U1216" s="3">
        <v>40.77188</v>
      </c>
      <c r="V1216" s="3">
        <v>-119.1159</v>
      </c>
      <c r="Y1216" s="48">
        <v>-9999</v>
      </c>
      <c r="Z1216" s="14" t="s">
        <v>1300</v>
      </c>
      <c r="AB1216" s="44" t="s">
        <v>1071</v>
      </c>
      <c r="AC1216" s="14">
        <v>80</v>
      </c>
    </row>
    <row r="1217" spans="2:29" ht="12">
      <c r="B1217" s="34" t="s">
        <v>1030</v>
      </c>
      <c r="F1217" s="21">
        <v>74289</v>
      </c>
      <c r="G1217" s="21" t="s">
        <v>1046</v>
      </c>
      <c r="H1217" s="14">
        <v>728</v>
      </c>
      <c r="I1217" s="40" t="s">
        <v>2350</v>
      </c>
      <c r="J1217" s="42">
        <v>72</v>
      </c>
      <c r="K1217" s="1" t="s">
        <v>1034</v>
      </c>
      <c r="L1217" s="4" t="s">
        <v>748</v>
      </c>
      <c r="N1217" s="2" t="s">
        <v>749</v>
      </c>
      <c r="O1217" s="4" t="s">
        <v>2352</v>
      </c>
      <c r="P1217" s="2" t="s">
        <v>1732</v>
      </c>
      <c r="Q1217" s="23" t="s">
        <v>1508</v>
      </c>
      <c r="R1217" s="23" t="s">
        <v>1465</v>
      </c>
      <c r="S1217" s="22">
        <v>27</v>
      </c>
      <c r="T1217" s="8" t="s">
        <v>1234</v>
      </c>
      <c r="U1217" s="3">
        <v>41.24279</v>
      </c>
      <c r="V1217" s="3">
        <v>-114.947</v>
      </c>
      <c r="Y1217" s="11">
        <v>38.9</v>
      </c>
      <c r="Z1217" s="14" t="s">
        <v>1042</v>
      </c>
      <c r="AA1217" s="14" t="s">
        <v>1106</v>
      </c>
      <c r="AB1217" s="8" t="s">
        <v>1313</v>
      </c>
      <c r="AC1217" s="14">
        <v>82</v>
      </c>
    </row>
    <row r="1218" spans="2:29" ht="12">
      <c r="B1218" s="34" t="s">
        <v>1030</v>
      </c>
      <c r="F1218" s="21" t="s">
        <v>1046</v>
      </c>
      <c r="G1218" s="21" t="s">
        <v>1046</v>
      </c>
      <c r="H1218" s="14">
        <v>125</v>
      </c>
      <c r="I1218" s="40" t="s">
        <v>2255</v>
      </c>
      <c r="J1218" s="42">
        <v>162</v>
      </c>
      <c r="K1218" s="1" t="s">
        <v>1087</v>
      </c>
      <c r="L1218" s="2" t="s">
        <v>750</v>
      </c>
      <c r="N1218" s="2" t="s">
        <v>751</v>
      </c>
      <c r="O1218" s="4" t="s">
        <v>2257</v>
      </c>
      <c r="P1218" s="2" t="s">
        <v>1732</v>
      </c>
      <c r="Q1218" s="23" t="s">
        <v>1245</v>
      </c>
      <c r="R1218" s="23" t="s">
        <v>1118</v>
      </c>
      <c r="S1218" s="22">
        <v>5</v>
      </c>
      <c r="T1218" s="8" t="s">
        <v>752</v>
      </c>
      <c r="U1218" s="3">
        <v>40.68449</v>
      </c>
      <c r="V1218" s="3">
        <v>-116.1534</v>
      </c>
      <c r="Y1218" s="12">
        <v>22</v>
      </c>
      <c r="Z1218" s="14" t="s">
        <v>1836</v>
      </c>
      <c r="AA1218" s="14" t="s">
        <v>1106</v>
      </c>
      <c r="AB1218" s="8" t="s">
        <v>1063</v>
      </c>
      <c r="AC1218" s="14">
        <v>85</v>
      </c>
    </row>
    <row r="1219" spans="2:29" ht="12">
      <c r="B1219" s="34" t="s">
        <v>1030</v>
      </c>
      <c r="F1219" s="21">
        <v>74268</v>
      </c>
      <c r="G1219" s="21" t="s">
        <v>1046</v>
      </c>
      <c r="H1219" s="14">
        <v>1006</v>
      </c>
      <c r="I1219" s="40" t="s">
        <v>753</v>
      </c>
      <c r="J1219" s="42">
        <v>319</v>
      </c>
      <c r="K1219" s="1" t="s">
        <v>1057</v>
      </c>
      <c r="L1219" s="2" t="s">
        <v>754</v>
      </c>
      <c r="N1219" s="2" t="s">
        <v>755</v>
      </c>
      <c r="O1219" s="4" t="s">
        <v>756</v>
      </c>
      <c r="P1219" s="2" t="s">
        <v>1353</v>
      </c>
      <c r="Q1219" s="23" t="s">
        <v>384</v>
      </c>
      <c r="R1219" s="23" t="s">
        <v>1355</v>
      </c>
      <c r="S1219" s="22">
        <v>19</v>
      </c>
      <c r="T1219" s="8" t="s">
        <v>1041</v>
      </c>
      <c r="U1219" s="3">
        <v>38.2802</v>
      </c>
      <c r="V1219" s="3">
        <v>-118.5698</v>
      </c>
      <c r="Y1219" s="11">
        <v>43.3</v>
      </c>
      <c r="Z1219" s="4" t="s">
        <v>1042</v>
      </c>
      <c r="AA1219" s="14" t="s">
        <v>1054</v>
      </c>
      <c r="AB1219" s="8" t="s">
        <v>757</v>
      </c>
      <c r="AC1219" s="14">
        <v>89</v>
      </c>
    </row>
    <row r="1220" spans="2:28" ht="12">
      <c r="B1220" t="s">
        <v>1044</v>
      </c>
      <c r="F1220" s="21" t="s">
        <v>1046</v>
      </c>
      <c r="G1220" s="21" t="s">
        <v>1046</v>
      </c>
      <c r="H1220" s="14" t="s">
        <v>1046</v>
      </c>
      <c r="I1220" s="40" t="s">
        <v>1046</v>
      </c>
      <c r="J1220" s="42">
        <v>346</v>
      </c>
      <c r="K1220" s="1" t="s">
        <v>1087</v>
      </c>
      <c r="L1220" s="2" t="s">
        <v>758</v>
      </c>
      <c r="N1220" s="2" t="s">
        <v>836</v>
      </c>
      <c r="O1220" s="4" t="s">
        <v>602</v>
      </c>
      <c r="P1220" s="2" t="s">
        <v>1070</v>
      </c>
      <c r="Q1220" s="24" t="s">
        <v>168</v>
      </c>
      <c r="R1220" s="24" t="s">
        <v>1589</v>
      </c>
      <c r="S1220" s="25" t="s">
        <v>1286</v>
      </c>
      <c r="T1220" s="8" t="s">
        <v>306</v>
      </c>
      <c r="U1220" s="3">
        <v>38.17222</v>
      </c>
      <c r="V1220" s="3">
        <v>-116.79167</v>
      </c>
      <c r="Y1220" s="12">
        <v>25.5</v>
      </c>
      <c r="AB1220" s="8" t="s">
        <v>1063</v>
      </c>
    </row>
    <row r="1221" spans="2:28" ht="12">
      <c r="B1221" t="s">
        <v>1044</v>
      </c>
      <c r="F1221" s="21" t="s">
        <v>1046</v>
      </c>
      <c r="G1221" s="21" t="s">
        <v>1046</v>
      </c>
      <c r="H1221" s="14" t="s">
        <v>1046</v>
      </c>
      <c r="I1221" s="40" t="s">
        <v>1046</v>
      </c>
      <c r="J1221" s="42">
        <v>248</v>
      </c>
      <c r="K1221" s="1" t="s">
        <v>1047</v>
      </c>
      <c r="L1221" s="2" t="s">
        <v>759</v>
      </c>
      <c r="N1221" s="2" t="s">
        <v>760</v>
      </c>
      <c r="O1221" s="4" t="s">
        <v>761</v>
      </c>
      <c r="P1221" s="2" t="s">
        <v>1399</v>
      </c>
      <c r="Q1221" s="24" t="s">
        <v>1557</v>
      </c>
      <c r="R1221" s="24" t="s">
        <v>1602</v>
      </c>
      <c r="S1221" s="25" t="s">
        <v>1900</v>
      </c>
      <c r="T1221" s="8" t="s">
        <v>762</v>
      </c>
      <c r="U1221" s="3">
        <v>39.5825</v>
      </c>
      <c r="V1221" s="3">
        <v>-118.41833</v>
      </c>
      <c r="Y1221" s="12">
        <v>25</v>
      </c>
      <c r="AB1221" s="8" t="s">
        <v>1063</v>
      </c>
    </row>
    <row r="1222" spans="2:28" ht="12">
      <c r="B1222" t="s">
        <v>1044</v>
      </c>
      <c r="F1222" s="21" t="s">
        <v>1046</v>
      </c>
      <c r="G1222" s="21" t="s">
        <v>1046</v>
      </c>
      <c r="H1222" s="14" t="s">
        <v>1046</v>
      </c>
      <c r="I1222" s="40" t="s">
        <v>1046</v>
      </c>
      <c r="J1222" s="42">
        <v>243</v>
      </c>
      <c r="K1222" s="1" t="s">
        <v>1047</v>
      </c>
      <c r="L1222" s="2" t="s">
        <v>763</v>
      </c>
      <c r="N1222" s="2" t="s">
        <v>763</v>
      </c>
      <c r="O1222" s="4" t="s">
        <v>2365</v>
      </c>
      <c r="P1222" s="2" t="s">
        <v>1399</v>
      </c>
      <c r="Q1222" s="24" t="s">
        <v>1218</v>
      </c>
      <c r="R1222" s="24" t="s">
        <v>1209</v>
      </c>
      <c r="S1222" s="25" t="s">
        <v>1408</v>
      </c>
      <c r="T1222" s="8" t="s">
        <v>764</v>
      </c>
      <c r="U1222" s="3">
        <v>39.445</v>
      </c>
      <c r="V1222" s="3">
        <v>-118.78583</v>
      </c>
      <c r="Y1222" s="12">
        <v>22.5</v>
      </c>
      <c r="AB1222" s="8" t="s">
        <v>1063</v>
      </c>
    </row>
    <row r="1223" spans="2:29" ht="12">
      <c r="B1223" t="s">
        <v>1044</v>
      </c>
      <c r="C1223" t="s">
        <v>765</v>
      </c>
      <c r="F1223" s="21">
        <v>74749</v>
      </c>
      <c r="G1223" s="21">
        <v>70099</v>
      </c>
      <c r="H1223" s="14" t="s">
        <v>1046</v>
      </c>
      <c r="I1223" s="40">
        <v>123</v>
      </c>
      <c r="J1223" s="42">
        <v>35</v>
      </c>
      <c r="K1223" s="1" t="s">
        <v>1047</v>
      </c>
      <c r="L1223" s="4" t="s">
        <v>766</v>
      </c>
      <c r="M1223" s="4"/>
      <c r="N1223" s="2" t="s">
        <v>767</v>
      </c>
      <c r="O1223" s="4" t="s">
        <v>581</v>
      </c>
      <c r="P1223" s="2" t="s">
        <v>1344</v>
      </c>
      <c r="Q1223" s="24" t="s">
        <v>1842</v>
      </c>
      <c r="R1223" s="24" t="s">
        <v>1951</v>
      </c>
      <c r="S1223" s="25" t="s">
        <v>1573</v>
      </c>
      <c r="T1223" s="8" t="s">
        <v>1091</v>
      </c>
      <c r="U1223" s="3">
        <v>41.47167</v>
      </c>
      <c r="V1223" s="3">
        <v>-118.28467</v>
      </c>
      <c r="Y1223" s="12">
        <f>24.4</f>
        <v>24.4</v>
      </c>
      <c r="Z1223" s="14" t="s">
        <v>768</v>
      </c>
      <c r="AA1223" s="14" t="s">
        <v>1054</v>
      </c>
      <c r="AB1223" s="8" t="s">
        <v>769</v>
      </c>
      <c r="AC1223" s="14">
        <v>90</v>
      </c>
    </row>
    <row r="1224" spans="2:28" ht="12">
      <c r="B1224" t="s">
        <v>1044</v>
      </c>
      <c r="F1224" s="21" t="s">
        <v>1046</v>
      </c>
      <c r="G1224" s="21" t="s">
        <v>1046</v>
      </c>
      <c r="H1224" s="14" t="s">
        <v>1046</v>
      </c>
      <c r="I1224" s="40" t="s">
        <v>1046</v>
      </c>
      <c r="J1224" s="42">
        <v>434</v>
      </c>
      <c r="K1224" s="1" t="s">
        <v>1047</v>
      </c>
      <c r="L1224" s="2" t="s">
        <v>770</v>
      </c>
      <c r="N1224" s="2" t="s">
        <v>770</v>
      </c>
      <c r="O1224" s="4" t="s">
        <v>771</v>
      </c>
      <c r="P1224" s="2" t="s">
        <v>1330</v>
      </c>
      <c r="Q1224" s="24" t="s">
        <v>1442</v>
      </c>
      <c r="R1224" s="24" t="s">
        <v>1829</v>
      </c>
      <c r="S1224" s="25" t="s">
        <v>1421</v>
      </c>
      <c r="T1224" s="8" t="s">
        <v>772</v>
      </c>
      <c r="U1224" s="3">
        <v>36.76778</v>
      </c>
      <c r="V1224" s="3">
        <v>-114.78694</v>
      </c>
      <c r="Y1224" s="12">
        <v>33.5</v>
      </c>
      <c r="AB1224" s="8" t="s">
        <v>1063</v>
      </c>
    </row>
    <row r="1225" spans="2:29" ht="12">
      <c r="B1225" t="s">
        <v>1044</v>
      </c>
      <c r="F1225" s="21">
        <v>18073</v>
      </c>
      <c r="G1225" s="21">
        <v>71582</v>
      </c>
      <c r="H1225" s="14" t="s">
        <v>1046</v>
      </c>
      <c r="I1225" s="40">
        <v>31</v>
      </c>
      <c r="J1225" s="42">
        <v>440</v>
      </c>
      <c r="K1225" s="1" t="s">
        <v>1087</v>
      </c>
      <c r="L1225" s="2" t="s">
        <v>773</v>
      </c>
      <c r="N1225" s="2" t="s">
        <v>774</v>
      </c>
      <c r="O1225" s="4" t="s">
        <v>775</v>
      </c>
      <c r="P1225" s="2" t="s">
        <v>1330</v>
      </c>
      <c r="Q1225" s="24" t="s">
        <v>1090</v>
      </c>
      <c r="R1225" s="24" t="s">
        <v>1279</v>
      </c>
      <c r="S1225" s="25" t="s">
        <v>1490</v>
      </c>
      <c r="T1225" s="8" t="s">
        <v>1170</v>
      </c>
      <c r="U1225" s="3">
        <v>36.42333</v>
      </c>
      <c r="V1225" s="3">
        <v>-114.54833</v>
      </c>
      <c r="Y1225" s="12">
        <f>35.1</f>
        <v>35.1</v>
      </c>
      <c r="Z1225" s="14" t="s">
        <v>1390</v>
      </c>
      <c r="AB1225" s="8" t="s">
        <v>2160</v>
      </c>
      <c r="AC1225" s="14">
        <v>84</v>
      </c>
    </row>
    <row r="1226" spans="2:28" ht="12">
      <c r="B1226" t="s">
        <v>1044</v>
      </c>
      <c r="F1226" s="21" t="s">
        <v>1046</v>
      </c>
      <c r="G1226" s="21" t="s">
        <v>1046</v>
      </c>
      <c r="H1226" s="14" t="s">
        <v>1046</v>
      </c>
      <c r="I1226" s="40" t="s">
        <v>1046</v>
      </c>
      <c r="J1226" s="42">
        <v>432</v>
      </c>
      <c r="K1226" s="1" t="s">
        <v>1047</v>
      </c>
      <c r="L1226" s="2" t="s">
        <v>776</v>
      </c>
      <c r="N1226" s="2" t="s">
        <v>777</v>
      </c>
      <c r="O1226" s="4" t="s">
        <v>1993</v>
      </c>
      <c r="P1226" s="2" t="s">
        <v>1184</v>
      </c>
      <c r="Q1226" s="24" t="s">
        <v>1269</v>
      </c>
      <c r="R1226" s="24" t="s">
        <v>1582</v>
      </c>
      <c r="S1226" s="25" t="s">
        <v>2159</v>
      </c>
      <c r="T1226" s="8" t="s">
        <v>778</v>
      </c>
      <c r="U1226" s="3">
        <v>36.875</v>
      </c>
      <c r="V1226" s="3">
        <v>-114.94556</v>
      </c>
      <c r="Y1226" s="12">
        <v>34</v>
      </c>
      <c r="AB1226" s="8" t="s">
        <v>1063</v>
      </c>
    </row>
    <row r="1227" spans="2:29" ht="12.75">
      <c r="B1227" t="s">
        <v>1044</v>
      </c>
      <c r="C1227" t="s">
        <v>59</v>
      </c>
      <c r="F1227" s="27">
        <v>74744</v>
      </c>
      <c r="G1227" s="21">
        <v>71609</v>
      </c>
      <c r="H1227" s="14" t="s">
        <v>1046</v>
      </c>
      <c r="I1227" s="40">
        <v>112</v>
      </c>
      <c r="J1227" s="42">
        <v>5</v>
      </c>
      <c r="K1227" s="1" t="s">
        <v>1047</v>
      </c>
      <c r="L1227" s="4" t="s">
        <v>779</v>
      </c>
      <c r="M1227" s="4"/>
      <c r="N1227" s="2" t="s">
        <v>780</v>
      </c>
      <c r="O1227" s="28" t="s">
        <v>781</v>
      </c>
      <c r="P1227" s="2" t="s">
        <v>1344</v>
      </c>
      <c r="Q1227" s="24" t="s">
        <v>1950</v>
      </c>
      <c r="R1227" s="24" t="s">
        <v>1401</v>
      </c>
      <c r="S1227" s="25" t="s">
        <v>1976</v>
      </c>
      <c r="T1227"/>
      <c r="U1227" s="3">
        <v>41.85333</v>
      </c>
      <c r="V1227" s="3">
        <v>-119.00083</v>
      </c>
      <c r="Y1227" s="12">
        <v>32</v>
      </c>
      <c r="Z1227" s="28" t="s">
        <v>782</v>
      </c>
      <c r="AA1227" s="28" t="s">
        <v>1054</v>
      </c>
      <c r="AB1227" s="8" t="s">
        <v>1063</v>
      </c>
      <c r="AC1227" s="15">
        <v>90</v>
      </c>
    </row>
    <row r="1228" spans="2:29" ht="12">
      <c r="B1228" s="34" t="s">
        <v>1030</v>
      </c>
      <c r="F1228" s="21" t="s">
        <v>1046</v>
      </c>
      <c r="G1228" s="21" t="s">
        <v>1046</v>
      </c>
      <c r="H1228" s="14">
        <v>971</v>
      </c>
      <c r="I1228" s="40" t="s">
        <v>1485</v>
      </c>
      <c r="J1228" s="21" t="s">
        <v>1046</v>
      </c>
      <c r="K1228" s="1" t="s">
        <v>1087</v>
      </c>
      <c r="L1228" s="2" t="s">
        <v>783</v>
      </c>
      <c r="N1228" s="2" t="s">
        <v>784</v>
      </c>
      <c r="O1228" s="4" t="s">
        <v>781</v>
      </c>
      <c r="P1228" s="2" t="s">
        <v>1344</v>
      </c>
      <c r="Q1228" s="23" t="s">
        <v>1950</v>
      </c>
      <c r="R1228" s="23" t="s">
        <v>1659</v>
      </c>
      <c r="S1228" s="22">
        <v>25</v>
      </c>
      <c r="U1228" s="3">
        <v>41.79064</v>
      </c>
      <c r="V1228" s="3">
        <v>-119.1069</v>
      </c>
      <c r="Y1228" s="12">
        <v>21</v>
      </c>
      <c r="Z1228" s="14" t="s">
        <v>1836</v>
      </c>
      <c r="AB1228" s="8" t="s">
        <v>1063</v>
      </c>
      <c r="AC1228" s="14">
        <v>90</v>
      </c>
    </row>
    <row r="1229" spans="2:29" ht="12.75">
      <c r="B1229" s="34" t="s">
        <v>1030</v>
      </c>
      <c r="F1229" s="27">
        <v>74562</v>
      </c>
      <c r="G1229" s="21" t="s">
        <v>785</v>
      </c>
      <c r="H1229" s="14">
        <v>973</v>
      </c>
      <c r="I1229" s="40" t="s">
        <v>786</v>
      </c>
      <c r="J1229" s="42">
        <v>1</v>
      </c>
      <c r="K1229" s="1" t="s">
        <v>1087</v>
      </c>
      <c r="L1229" s="2" t="s">
        <v>787</v>
      </c>
      <c r="N1229" s="2" t="s">
        <v>788</v>
      </c>
      <c r="O1229" s="4" t="s">
        <v>789</v>
      </c>
      <c r="P1229" s="2" t="s">
        <v>1384</v>
      </c>
      <c r="Q1229" s="23" t="s">
        <v>1842</v>
      </c>
      <c r="R1229" s="23" t="s">
        <v>1285</v>
      </c>
      <c r="S1229" s="22">
        <v>4</v>
      </c>
      <c r="T1229" s="8" t="s">
        <v>1226</v>
      </c>
      <c r="U1229" s="3">
        <v>41.59051</v>
      </c>
      <c r="V1229" s="3">
        <v>-119.8615</v>
      </c>
      <c r="Y1229" s="12">
        <f>22</f>
        <v>22</v>
      </c>
      <c r="Z1229" s="14" t="s">
        <v>1715</v>
      </c>
      <c r="AB1229" s="44" t="s">
        <v>1071</v>
      </c>
      <c r="AC1229" s="14">
        <v>80</v>
      </c>
    </row>
    <row r="1230" spans="2:29" ht="12">
      <c r="B1230" s="34" t="s">
        <v>1030</v>
      </c>
      <c r="F1230" s="21">
        <v>791</v>
      </c>
      <c r="G1230" s="21" t="s">
        <v>790</v>
      </c>
      <c r="H1230" s="14">
        <v>974</v>
      </c>
      <c r="I1230" s="40" t="s">
        <v>791</v>
      </c>
      <c r="J1230" s="42">
        <v>230</v>
      </c>
      <c r="K1230" s="1" t="s">
        <v>1034</v>
      </c>
      <c r="L1230" s="2" t="s">
        <v>792</v>
      </c>
      <c r="N1230" s="2" t="s">
        <v>793</v>
      </c>
      <c r="O1230" s="4" t="s">
        <v>794</v>
      </c>
      <c r="P1230" s="2" t="s">
        <v>1152</v>
      </c>
      <c r="Q1230" s="23" t="s">
        <v>1528</v>
      </c>
      <c r="R1230" s="23" t="s">
        <v>1659</v>
      </c>
      <c r="S1230" s="22">
        <v>16</v>
      </c>
      <c r="T1230" s="8" t="s">
        <v>1155</v>
      </c>
      <c r="U1230" s="3">
        <v>39.1603</v>
      </c>
      <c r="V1230" s="3">
        <v>-119.182</v>
      </c>
      <c r="Y1230" s="12">
        <f>97</f>
        <v>97</v>
      </c>
      <c r="Z1230" s="14" t="s">
        <v>795</v>
      </c>
      <c r="AA1230" s="14" t="s">
        <v>1054</v>
      </c>
      <c r="AB1230" s="8" t="s">
        <v>1220</v>
      </c>
      <c r="AC1230" s="14">
        <v>87</v>
      </c>
    </row>
    <row r="1231" spans="2:29" ht="12">
      <c r="B1231" s="34" t="s">
        <v>1030</v>
      </c>
      <c r="F1231" s="42" t="s">
        <v>1046</v>
      </c>
      <c r="G1231" s="42" t="s">
        <v>1046</v>
      </c>
      <c r="H1231" s="14">
        <v>975</v>
      </c>
      <c r="I1231" s="40" t="s">
        <v>791</v>
      </c>
      <c r="J1231" s="42" t="s">
        <v>1046</v>
      </c>
      <c r="K1231" s="1" t="s">
        <v>1034</v>
      </c>
      <c r="L1231" s="2" t="s">
        <v>792</v>
      </c>
      <c r="N1231" s="2" t="s">
        <v>793</v>
      </c>
      <c r="O1231" s="4" t="s">
        <v>794</v>
      </c>
      <c r="P1231" s="2" t="s">
        <v>1152</v>
      </c>
      <c r="Q1231" s="23" t="s">
        <v>1528</v>
      </c>
      <c r="R1231" s="23" t="s">
        <v>1659</v>
      </c>
      <c r="S1231" s="22">
        <v>15</v>
      </c>
      <c r="U1231" s="3">
        <v>39.15815</v>
      </c>
      <c r="V1231" s="3">
        <v>-119.1797</v>
      </c>
      <c r="Y1231" s="48">
        <v>-9999</v>
      </c>
      <c r="Z1231" s="14" t="s">
        <v>795</v>
      </c>
      <c r="AB1231" s="44" t="s">
        <v>1071</v>
      </c>
      <c r="AC1231" s="14">
        <v>87</v>
      </c>
    </row>
    <row r="1232" spans="2:29" ht="12">
      <c r="B1232" s="34" t="s">
        <v>1030</v>
      </c>
      <c r="F1232" s="21">
        <v>2151</v>
      </c>
      <c r="G1232" s="21" t="s">
        <v>1046</v>
      </c>
      <c r="H1232" s="14">
        <v>976</v>
      </c>
      <c r="I1232" s="40" t="s">
        <v>791</v>
      </c>
      <c r="J1232" s="42" t="s">
        <v>1046</v>
      </c>
      <c r="K1232" s="1" t="s">
        <v>1034</v>
      </c>
      <c r="L1232" s="2" t="s">
        <v>792</v>
      </c>
      <c r="N1232" s="2" t="s">
        <v>793</v>
      </c>
      <c r="O1232" s="4" t="s">
        <v>794</v>
      </c>
      <c r="P1232" s="2" t="s">
        <v>1152</v>
      </c>
      <c r="Q1232" s="23" t="s">
        <v>1528</v>
      </c>
      <c r="R1232" s="23" t="s">
        <v>1659</v>
      </c>
      <c r="S1232" s="22">
        <v>15</v>
      </c>
      <c r="U1232" s="3">
        <v>39.16385</v>
      </c>
      <c r="V1232" s="3">
        <v>-119.1776</v>
      </c>
      <c r="Y1232" s="48">
        <v>-9999</v>
      </c>
      <c r="Z1232" s="14" t="s">
        <v>795</v>
      </c>
      <c r="AA1232" s="14" t="s">
        <v>1054</v>
      </c>
      <c r="AB1232" s="45" t="s">
        <v>1055</v>
      </c>
      <c r="AC1232" s="14">
        <v>87</v>
      </c>
    </row>
    <row r="1233" spans="2:29" ht="12">
      <c r="B1233" s="34" t="s">
        <v>1030</v>
      </c>
      <c r="F1233" s="21" t="s">
        <v>796</v>
      </c>
      <c r="G1233" s="21" t="s">
        <v>797</v>
      </c>
      <c r="H1233" s="14">
        <v>977</v>
      </c>
      <c r="I1233" s="40" t="s">
        <v>791</v>
      </c>
      <c r="J1233" s="42">
        <v>231</v>
      </c>
      <c r="K1233" s="1" t="s">
        <v>1034</v>
      </c>
      <c r="L1233" s="2" t="s">
        <v>792</v>
      </c>
      <c r="N1233" s="2" t="s">
        <v>793</v>
      </c>
      <c r="O1233" s="4" t="s">
        <v>794</v>
      </c>
      <c r="P1233" s="2" t="s">
        <v>1152</v>
      </c>
      <c r="Q1233" s="23" t="s">
        <v>1528</v>
      </c>
      <c r="R1233" s="23" t="s">
        <v>1659</v>
      </c>
      <c r="S1233" s="22">
        <v>15</v>
      </c>
      <c r="T1233" s="8" t="s">
        <v>1170</v>
      </c>
      <c r="U1233" s="3">
        <v>39.16111</v>
      </c>
      <c r="V1233" s="3">
        <v>-119.1759</v>
      </c>
      <c r="Y1233" s="12">
        <f>97.2</f>
        <v>97.2</v>
      </c>
      <c r="Z1233" s="14" t="s">
        <v>795</v>
      </c>
      <c r="AA1233" s="14" t="s">
        <v>1054</v>
      </c>
      <c r="AB1233" s="8" t="s">
        <v>798</v>
      </c>
      <c r="AC1233" s="14">
        <v>87</v>
      </c>
    </row>
    <row r="1234" spans="2:29" ht="12">
      <c r="B1234" s="34" t="s">
        <v>1030</v>
      </c>
      <c r="F1234" s="21" t="s">
        <v>1046</v>
      </c>
      <c r="G1234" s="21" t="s">
        <v>1046</v>
      </c>
      <c r="H1234" s="14">
        <v>978</v>
      </c>
      <c r="I1234" s="40" t="s">
        <v>791</v>
      </c>
      <c r="J1234" s="42" t="s">
        <v>1046</v>
      </c>
      <c r="K1234" s="1" t="s">
        <v>1034</v>
      </c>
      <c r="L1234" s="2" t="s">
        <v>792</v>
      </c>
      <c r="N1234" s="2" t="s">
        <v>793</v>
      </c>
      <c r="O1234" s="4" t="s">
        <v>794</v>
      </c>
      <c r="P1234" s="2" t="s">
        <v>1152</v>
      </c>
      <c r="Q1234" s="23" t="s">
        <v>1528</v>
      </c>
      <c r="R1234" s="23" t="s">
        <v>1659</v>
      </c>
      <c r="S1234" s="22">
        <v>15</v>
      </c>
      <c r="U1234" s="3">
        <v>39.16317</v>
      </c>
      <c r="V1234" s="3">
        <v>-119.1655</v>
      </c>
      <c r="Y1234" s="48">
        <v>-9999</v>
      </c>
      <c r="Z1234" s="14" t="s">
        <v>795</v>
      </c>
      <c r="AB1234" s="44" t="s">
        <v>1071</v>
      </c>
      <c r="AC1234" s="14">
        <v>87</v>
      </c>
    </row>
    <row r="1235" spans="2:29" ht="12">
      <c r="B1235" s="34" t="s">
        <v>1030</v>
      </c>
      <c r="F1235" s="42" t="s">
        <v>1046</v>
      </c>
      <c r="G1235" s="42" t="s">
        <v>1046</v>
      </c>
      <c r="H1235" s="14">
        <v>979</v>
      </c>
      <c r="I1235" s="40" t="s">
        <v>791</v>
      </c>
      <c r="J1235" s="42" t="s">
        <v>1046</v>
      </c>
      <c r="K1235" s="1" t="s">
        <v>1034</v>
      </c>
      <c r="L1235" s="2" t="s">
        <v>792</v>
      </c>
      <c r="N1235" s="2" t="s">
        <v>793</v>
      </c>
      <c r="O1235" s="4" t="s">
        <v>794</v>
      </c>
      <c r="P1235" s="2" t="s">
        <v>1152</v>
      </c>
      <c r="Q1235" s="23" t="s">
        <v>1528</v>
      </c>
      <c r="R1235" s="23" t="s">
        <v>1659</v>
      </c>
      <c r="S1235" s="22">
        <v>15</v>
      </c>
      <c r="U1235" s="3">
        <v>39.16087</v>
      </c>
      <c r="V1235" s="3">
        <v>-119.1624</v>
      </c>
      <c r="Y1235" s="48">
        <v>-9999</v>
      </c>
      <c r="Z1235" s="14" t="s">
        <v>795</v>
      </c>
      <c r="AB1235" s="44" t="s">
        <v>1071</v>
      </c>
      <c r="AC1235" s="14">
        <v>87</v>
      </c>
    </row>
    <row r="1236" spans="2:29" ht="12">
      <c r="B1236" s="34" t="s">
        <v>1030</v>
      </c>
      <c r="F1236" s="42" t="s">
        <v>1046</v>
      </c>
      <c r="G1236" s="42" t="s">
        <v>1046</v>
      </c>
      <c r="H1236" s="14">
        <v>980</v>
      </c>
      <c r="I1236" s="40" t="s">
        <v>791</v>
      </c>
      <c r="J1236" s="42" t="s">
        <v>1046</v>
      </c>
      <c r="K1236" s="1" t="s">
        <v>1034</v>
      </c>
      <c r="L1236" s="2" t="s">
        <v>792</v>
      </c>
      <c r="N1236" s="2" t="s">
        <v>793</v>
      </c>
      <c r="O1236" s="4" t="s">
        <v>794</v>
      </c>
      <c r="P1236" s="2" t="s">
        <v>1152</v>
      </c>
      <c r="Q1236" s="23" t="s">
        <v>1528</v>
      </c>
      <c r="R1236" s="23" t="s">
        <v>1659</v>
      </c>
      <c r="S1236" s="22">
        <v>15</v>
      </c>
      <c r="U1236" s="3">
        <v>39.15848</v>
      </c>
      <c r="V1236" s="3">
        <v>-119.1636</v>
      </c>
      <c r="Y1236" s="48">
        <v>-9999</v>
      </c>
      <c r="Z1236" s="14" t="s">
        <v>795</v>
      </c>
      <c r="AB1236" s="44" t="s">
        <v>1071</v>
      </c>
      <c r="AC1236" s="14">
        <v>87</v>
      </c>
    </row>
    <row r="1237" spans="2:29" ht="12">
      <c r="B1237" s="34" t="s">
        <v>1030</v>
      </c>
      <c r="F1237" s="42" t="s">
        <v>1046</v>
      </c>
      <c r="G1237" s="42" t="s">
        <v>1046</v>
      </c>
      <c r="H1237" s="14">
        <v>981</v>
      </c>
      <c r="I1237" s="40" t="s">
        <v>791</v>
      </c>
      <c r="J1237" s="42" t="s">
        <v>1046</v>
      </c>
      <c r="K1237" s="1" t="s">
        <v>1034</v>
      </c>
      <c r="L1237" s="2" t="s">
        <v>792</v>
      </c>
      <c r="N1237" s="2" t="s">
        <v>793</v>
      </c>
      <c r="O1237" s="4" t="s">
        <v>794</v>
      </c>
      <c r="P1237" s="2" t="s">
        <v>1152</v>
      </c>
      <c r="Q1237" s="23" t="s">
        <v>1528</v>
      </c>
      <c r="R1237" s="23" t="s">
        <v>1659</v>
      </c>
      <c r="S1237" s="22">
        <v>23</v>
      </c>
      <c r="U1237" s="3">
        <v>39.15378</v>
      </c>
      <c r="V1237" s="3">
        <v>-119.1553</v>
      </c>
      <c r="Y1237" s="48">
        <v>-9999</v>
      </c>
      <c r="Z1237" s="14" t="s">
        <v>795</v>
      </c>
      <c r="AB1237" s="44" t="s">
        <v>1071</v>
      </c>
      <c r="AC1237" s="14">
        <v>87</v>
      </c>
    </row>
    <row r="1238" spans="2:29" ht="12">
      <c r="B1238" t="s">
        <v>1044</v>
      </c>
      <c r="F1238" s="21">
        <v>74629</v>
      </c>
      <c r="G1238" s="21">
        <v>71626</v>
      </c>
      <c r="H1238" s="14" t="s">
        <v>1046</v>
      </c>
      <c r="I1238" s="43">
        <v>181</v>
      </c>
      <c r="J1238" s="42">
        <v>229</v>
      </c>
      <c r="K1238" s="1" t="s">
        <v>1087</v>
      </c>
      <c r="L1238" s="2" t="s">
        <v>799</v>
      </c>
      <c r="N1238" s="2" t="s">
        <v>793</v>
      </c>
      <c r="O1238" s="4" t="s">
        <v>794</v>
      </c>
      <c r="P1238" s="2" t="s">
        <v>1152</v>
      </c>
      <c r="Q1238" s="24" t="s">
        <v>1528</v>
      </c>
      <c r="R1238" s="24" t="s">
        <v>1659</v>
      </c>
      <c r="S1238" s="25" t="s">
        <v>1681</v>
      </c>
      <c r="T1238" s="8" t="s">
        <v>1091</v>
      </c>
      <c r="U1238" s="3">
        <v>39.13667</v>
      </c>
      <c r="V1238" s="3">
        <v>-119.18167</v>
      </c>
      <c r="Y1238" s="12">
        <f>30</f>
        <v>30</v>
      </c>
      <c r="Z1238" s="14" t="s">
        <v>1390</v>
      </c>
      <c r="AA1238" s="14" t="s">
        <v>1054</v>
      </c>
      <c r="AB1238" s="8" t="s">
        <v>798</v>
      </c>
      <c r="AC1238" s="14">
        <v>87</v>
      </c>
    </row>
    <row r="1239" spans="2:29" ht="12">
      <c r="B1239" t="s">
        <v>800</v>
      </c>
      <c r="F1239" s="21">
        <v>74630</v>
      </c>
      <c r="G1239" s="21">
        <v>70758</v>
      </c>
      <c r="H1239" s="14" t="s">
        <v>1046</v>
      </c>
      <c r="I1239" s="40">
        <v>182</v>
      </c>
      <c r="J1239" s="42" t="s">
        <v>1046</v>
      </c>
      <c r="K1239" s="1" t="s">
        <v>1047</v>
      </c>
      <c r="L1239" t="s">
        <v>801</v>
      </c>
      <c r="M1239" s="2" t="s">
        <v>802</v>
      </c>
      <c r="N1239" s="2" t="s">
        <v>793</v>
      </c>
      <c r="O1239" s="4" t="s">
        <v>803</v>
      </c>
      <c r="P1239" s="2" t="s">
        <v>1152</v>
      </c>
      <c r="Q1239" s="23" t="s">
        <v>1528</v>
      </c>
      <c r="R1239" s="23" t="s">
        <v>1659</v>
      </c>
      <c r="S1239" s="22">
        <v>36</v>
      </c>
      <c r="U1239" s="3">
        <v>39.11273</v>
      </c>
      <c r="V1239" s="3">
        <v>-119.1348</v>
      </c>
      <c r="Y1239" s="11">
        <v>21.1</v>
      </c>
      <c r="Z1239" s="14" t="s">
        <v>1492</v>
      </c>
      <c r="AA1239" s="14" t="s">
        <v>1054</v>
      </c>
      <c r="AB1239" s="45" t="s">
        <v>1055</v>
      </c>
      <c r="AC1239" s="14">
        <v>87</v>
      </c>
    </row>
    <row r="1240" spans="2:29" ht="12">
      <c r="B1240" s="34" t="s">
        <v>1030</v>
      </c>
      <c r="F1240" s="21">
        <v>74628</v>
      </c>
      <c r="G1240" s="42" t="s">
        <v>1046</v>
      </c>
      <c r="H1240" s="14">
        <v>982</v>
      </c>
      <c r="I1240" s="40" t="s">
        <v>791</v>
      </c>
      <c r="J1240" s="42" t="s">
        <v>1046</v>
      </c>
      <c r="K1240" s="1" t="s">
        <v>1047</v>
      </c>
      <c r="L1240" s="2" t="s">
        <v>1058</v>
      </c>
      <c r="N1240" s="2" t="s">
        <v>793</v>
      </c>
      <c r="O1240" s="4" t="s">
        <v>794</v>
      </c>
      <c r="P1240" s="2" t="s">
        <v>1152</v>
      </c>
      <c r="Q1240" s="23" t="s">
        <v>1528</v>
      </c>
      <c r="R1240" s="23" t="s">
        <v>1659</v>
      </c>
      <c r="S1240" s="22">
        <v>21</v>
      </c>
      <c r="U1240" s="3">
        <v>39.14895</v>
      </c>
      <c r="V1240" s="3">
        <v>-119.1895</v>
      </c>
      <c r="Y1240" s="11">
        <v>28.9</v>
      </c>
      <c r="Z1240" s="14" t="s">
        <v>1042</v>
      </c>
      <c r="AA1240" s="14" t="s">
        <v>1054</v>
      </c>
      <c r="AB1240" s="45" t="s">
        <v>1055</v>
      </c>
      <c r="AC1240" s="14">
        <v>87</v>
      </c>
    </row>
    <row r="1241" spans="2:29" ht="12">
      <c r="B1241" s="34" t="s">
        <v>1030</v>
      </c>
      <c r="F1241" s="21" t="s">
        <v>1046</v>
      </c>
      <c r="G1241" s="21" t="s">
        <v>1046</v>
      </c>
      <c r="H1241" s="14">
        <v>986</v>
      </c>
      <c r="I1241" s="40" t="s">
        <v>804</v>
      </c>
      <c r="J1241" s="21">
        <v>94</v>
      </c>
      <c r="K1241" s="1" t="s">
        <v>1087</v>
      </c>
      <c r="L1241" s="4" t="s">
        <v>805</v>
      </c>
      <c r="N1241" s="2" t="s">
        <v>806</v>
      </c>
      <c r="O1241" s="4" t="s">
        <v>805</v>
      </c>
      <c r="P1241" s="2" t="s">
        <v>1384</v>
      </c>
      <c r="Q1241" s="23" t="s">
        <v>1245</v>
      </c>
      <c r="R1241" s="23" t="s">
        <v>1616</v>
      </c>
      <c r="S1241" s="22">
        <v>3</v>
      </c>
      <c r="U1241" s="3">
        <v>40.68064</v>
      </c>
      <c r="V1241" s="3">
        <v>-119.6043</v>
      </c>
      <c r="Y1241" s="11">
        <v>29.4</v>
      </c>
      <c r="Z1241" s="14" t="s">
        <v>807</v>
      </c>
      <c r="AA1241" s="14" t="s">
        <v>1106</v>
      </c>
      <c r="AB1241" s="8" t="s">
        <v>1937</v>
      </c>
      <c r="AC1241" s="14">
        <v>79</v>
      </c>
    </row>
    <row r="1242" spans="2:29" ht="12">
      <c r="B1242" t="s">
        <v>1281</v>
      </c>
      <c r="C1242" t="s">
        <v>808</v>
      </c>
      <c r="E1242" t="s">
        <v>1054</v>
      </c>
      <c r="F1242" s="21" t="s">
        <v>1046</v>
      </c>
      <c r="G1242" s="21">
        <v>70784</v>
      </c>
      <c r="H1242" s="14" t="s">
        <v>1046</v>
      </c>
      <c r="I1242" s="40">
        <v>45</v>
      </c>
      <c r="J1242" s="42">
        <v>301</v>
      </c>
      <c r="K1242" s="1" t="s">
        <v>1034</v>
      </c>
      <c r="L1242" s="4" t="s">
        <v>809</v>
      </c>
      <c r="M1242" s="4"/>
      <c r="N1242" s="2" t="s">
        <v>810</v>
      </c>
      <c r="O1242" s="4" t="s">
        <v>811</v>
      </c>
      <c r="P1242" s="2" t="s">
        <v>1815</v>
      </c>
      <c r="Q1242" s="24" t="s">
        <v>1161</v>
      </c>
      <c r="R1242" s="24" t="s">
        <v>1285</v>
      </c>
      <c r="S1242" s="25" t="s">
        <v>812</v>
      </c>
      <c r="T1242" s="8" t="s">
        <v>813</v>
      </c>
      <c r="U1242" s="3">
        <v>38.98117</v>
      </c>
      <c r="V1242" s="3">
        <v>-119.8325</v>
      </c>
      <c r="Y1242" s="12">
        <f>61</f>
        <v>61</v>
      </c>
      <c r="Z1242" s="18" t="s">
        <v>1271</v>
      </c>
      <c r="AA1242" s="14" t="s">
        <v>1106</v>
      </c>
      <c r="AB1242" s="8" t="s">
        <v>1220</v>
      </c>
      <c r="AC1242" s="14">
        <v>82</v>
      </c>
    </row>
    <row r="1243" spans="2:29" ht="12">
      <c r="B1243" t="s">
        <v>1281</v>
      </c>
      <c r="C1243" t="s">
        <v>808</v>
      </c>
      <c r="E1243" t="s">
        <v>1054</v>
      </c>
      <c r="F1243" s="21" t="s">
        <v>814</v>
      </c>
      <c r="G1243" s="21" t="s">
        <v>815</v>
      </c>
      <c r="H1243" s="14" t="s">
        <v>1046</v>
      </c>
      <c r="I1243" s="40">
        <v>45</v>
      </c>
      <c r="J1243" s="42">
        <v>302</v>
      </c>
      <c r="K1243" s="1" t="s">
        <v>1034</v>
      </c>
      <c r="L1243" s="2" t="s">
        <v>816</v>
      </c>
      <c r="N1243" s="2" t="s">
        <v>810</v>
      </c>
      <c r="O1243" s="4" t="s">
        <v>811</v>
      </c>
      <c r="P1243" s="2" t="s">
        <v>1815</v>
      </c>
      <c r="Q1243" s="24" t="s">
        <v>1161</v>
      </c>
      <c r="R1243" s="24" t="s">
        <v>1285</v>
      </c>
      <c r="S1243" s="25" t="s">
        <v>812</v>
      </c>
      <c r="T1243" s="8" t="s">
        <v>813</v>
      </c>
      <c r="U1243" s="3">
        <v>38.98117</v>
      </c>
      <c r="V1243" s="3">
        <v>-119.8325</v>
      </c>
      <c r="Y1243" s="12">
        <f>63</f>
        <v>63</v>
      </c>
      <c r="Z1243" s="18" t="s">
        <v>1271</v>
      </c>
      <c r="AA1243" s="14" t="s">
        <v>1106</v>
      </c>
      <c r="AB1243" s="8" t="s">
        <v>1043</v>
      </c>
      <c r="AC1243" s="14">
        <v>82</v>
      </c>
    </row>
    <row r="1244" spans="2:29" ht="12">
      <c r="B1244" s="34" t="s">
        <v>1030</v>
      </c>
      <c r="F1244" s="21" t="s">
        <v>1046</v>
      </c>
      <c r="G1244" s="21" t="s">
        <v>1046</v>
      </c>
      <c r="H1244" s="14">
        <v>987</v>
      </c>
      <c r="I1244" s="40" t="s">
        <v>817</v>
      </c>
      <c r="J1244" s="43" t="s">
        <v>1046</v>
      </c>
      <c r="K1244" s="1" t="s">
        <v>1034</v>
      </c>
      <c r="L1244" s="2" t="s">
        <v>1250</v>
      </c>
      <c r="N1244" s="2" t="s">
        <v>818</v>
      </c>
      <c r="O1244" s="4" t="s">
        <v>819</v>
      </c>
      <c r="P1244" s="2" t="s">
        <v>1217</v>
      </c>
      <c r="Q1244" s="23" t="s">
        <v>1760</v>
      </c>
      <c r="R1244" s="23" t="s">
        <v>1293</v>
      </c>
      <c r="S1244" s="22">
        <v>33</v>
      </c>
      <c r="U1244" s="3">
        <v>39.90861</v>
      </c>
      <c r="V1244" s="3">
        <v>-116.5892</v>
      </c>
      <c r="Y1244" s="48">
        <v>-9999</v>
      </c>
      <c r="Z1244" s="14" t="s">
        <v>820</v>
      </c>
      <c r="AB1244" s="44" t="s">
        <v>1071</v>
      </c>
      <c r="AC1244" s="14">
        <v>86</v>
      </c>
    </row>
    <row r="1245" spans="2:29" ht="12">
      <c r="B1245" s="34" t="s">
        <v>1030</v>
      </c>
      <c r="F1245" s="21" t="s">
        <v>1046</v>
      </c>
      <c r="G1245" s="21" t="s">
        <v>1046</v>
      </c>
      <c r="H1245" s="14">
        <v>988</v>
      </c>
      <c r="I1245" s="40" t="s">
        <v>817</v>
      </c>
      <c r="J1245" s="43" t="s">
        <v>1046</v>
      </c>
      <c r="K1245" s="1" t="s">
        <v>1034</v>
      </c>
      <c r="L1245" s="2" t="s">
        <v>1250</v>
      </c>
      <c r="N1245" s="2" t="s">
        <v>818</v>
      </c>
      <c r="O1245" s="4" t="s">
        <v>819</v>
      </c>
      <c r="P1245" s="2" t="s">
        <v>1217</v>
      </c>
      <c r="Q1245" s="23" t="s">
        <v>1760</v>
      </c>
      <c r="R1245" s="23" t="s">
        <v>1293</v>
      </c>
      <c r="S1245" s="22">
        <v>32</v>
      </c>
      <c r="U1245" s="3">
        <v>39.90998</v>
      </c>
      <c r="V1245" s="3">
        <v>-116.5895</v>
      </c>
      <c r="Y1245" s="48">
        <v>-9999</v>
      </c>
      <c r="Z1245" s="14" t="s">
        <v>820</v>
      </c>
      <c r="AB1245" s="44" t="s">
        <v>1071</v>
      </c>
      <c r="AC1245" s="14">
        <v>86</v>
      </c>
    </row>
    <row r="1246" spans="2:29" ht="12">
      <c r="B1246" s="34" t="s">
        <v>1030</v>
      </c>
      <c r="F1246" s="21" t="s">
        <v>1046</v>
      </c>
      <c r="G1246" s="21" t="s">
        <v>1046</v>
      </c>
      <c r="H1246" s="14">
        <v>989</v>
      </c>
      <c r="I1246" s="40" t="s">
        <v>817</v>
      </c>
      <c r="J1246" s="43" t="s">
        <v>1046</v>
      </c>
      <c r="K1246" s="1" t="s">
        <v>1034</v>
      </c>
      <c r="L1246" s="2" t="s">
        <v>1250</v>
      </c>
      <c r="N1246" s="2" t="s">
        <v>818</v>
      </c>
      <c r="O1246" s="4" t="s">
        <v>819</v>
      </c>
      <c r="P1246" s="2" t="s">
        <v>1217</v>
      </c>
      <c r="Q1246" s="23" t="s">
        <v>1760</v>
      </c>
      <c r="R1246" s="23" t="s">
        <v>1293</v>
      </c>
      <c r="S1246" s="22">
        <v>32</v>
      </c>
      <c r="U1246" s="3">
        <v>39.90829</v>
      </c>
      <c r="V1246" s="3">
        <v>-116.5897</v>
      </c>
      <c r="Y1246" s="48">
        <v>-9999</v>
      </c>
      <c r="Z1246" s="14" t="s">
        <v>820</v>
      </c>
      <c r="AB1246" s="44" t="s">
        <v>1071</v>
      </c>
      <c r="AC1246" s="14">
        <v>86</v>
      </c>
    </row>
    <row r="1247" spans="2:29" ht="12">
      <c r="B1247" s="34" t="s">
        <v>1030</v>
      </c>
      <c r="F1247" s="21" t="s">
        <v>1046</v>
      </c>
      <c r="G1247" s="21" t="s">
        <v>1046</v>
      </c>
      <c r="H1247" s="14">
        <v>990</v>
      </c>
      <c r="I1247" s="40" t="s">
        <v>817</v>
      </c>
      <c r="J1247" s="42">
        <v>267</v>
      </c>
      <c r="K1247" s="1" t="s">
        <v>1034</v>
      </c>
      <c r="L1247" s="2" t="s">
        <v>819</v>
      </c>
      <c r="N1247" s="2" t="s">
        <v>818</v>
      </c>
      <c r="O1247" s="4" t="s">
        <v>819</v>
      </c>
      <c r="P1247" s="2" t="s">
        <v>1217</v>
      </c>
      <c r="Q1247" s="23" t="s">
        <v>1760</v>
      </c>
      <c r="R1247" s="23" t="s">
        <v>1293</v>
      </c>
      <c r="S1247" s="22">
        <v>32</v>
      </c>
      <c r="U1247" s="3">
        <v>39.90276</v>
      </c>
      <c r="V1247" s="3">
        <v>-116.591</v>
      </c>
      <c r="Y1247" s="48">
        <v>-9999</v>
      </c>
      <c r="Z1247" s="14" t="s">
        <v>820</v>
      </c>
      <c r="AB1247" s="44" t="s">
        <v>1071</v>
      </c>
      <c r="AC1247" s="14">
        <v>86</v>
      </c>
    </row>
    <row r="1248" spans="2:29" ht="12">
      <c r="B1248" s="34" t="s">
        <v>1030</v>
      </c>
      <c r="F1248" s="21" t="s">
        <v>1046</v>
      </c>
      <c r="G1248" s="21" t="s">
        <v>1046</v>
      </c>
      <c r="H1248" s="14">
        <v>991</v>
      </c>
      <c r="I1248" s="40" t="s">
        <v>817</v>
      </c>
      <c r="J1248" s="42">
        <v>267</v>
      </c>
      <c r="K1248" s="1" t="s">
        <v>1034</v>
      </c>
      <c r="L1248" s="2" t="s">
        <v>819</v>
      </c>
      <c r="N1248" s="2" t="s">
        <v>818</v>
      </c>
      <c r="O1248" s="4" t="s">
        <v>819</v>
      </c>
      <c r="P1248" s="2" t="s">
        <v>1217</v>
      </c>
      <c r="Q1248" s="23" t="s">
        <v>1760</v>
      </c>
      <c r="R1248" s="23" t="s">
        <v>1293</v>
      </c>
      <c r="S1248" s="22">
        <v>33</v>
      </c>
      <c r="U1248" s="3">
        <v>39.90359</v>
      </c>
      <c r="V1248" s="3">
        <v>-116.5872</v>
      </c>
      <c r="Y1248" s="48">
        <v>-9999</v>
      </c>
      <c r="Z1248" s="14" t="s">
        <v>820</v>
      </c>
      <c r="AB1248" s="44" t="s">
        <v>1071</v>
      </c>
      <c r="AC1248" s="14">
        <v>86</v>
      </c>
    </row>
    <row r="1249" spans="2:29" ht="12">
      <c r="B1249" s="34" t="s">
        <v>1030</v>
      </c>
      <c r="F1249" s="21" t="s">
        <v>1046</v>
      </c>
      <c r="G1249" s="21" t="s">
        <v>1046</v>
      </c>
      <c r="H1249" s="14">
        <v>992</v>
      </c>
      <c r="I1249" s="40" t="s">
        <v>817</v>
      </c>
      <c r="J1249" s="42">
        <v>267</v>
      </c>
      <c r="K1249" s="1" t="s">
        <v>1034</v>
      </c>
      <c r="L1249" s="2" t="s">
        <v>819</v>
      </c>
      <c r="N1249" s="2" t="s">
        <v>818</v>
      </c>
      <c r="O1249" s="4" t="s">
        <v>819</v>
      </c>
      <c r="P1249" s="2" t="s">
        <v>1217</v>
      </c>
      <c r="Q1249" s="23" t="s">
        <v>1760</v>
      </c>
      <c r="R1249" s="23" t="s">
        <v>1293</v>
      </c>
      <c r="S1249" s="22">
        <v>33</v>
      </c>
      <c r="U1249" s="3">
        <v>39.90308</v>
      </c>
      <c r="V1249" s="3">
        <v>-116.5872</v>
      </c>
      <c r="Y1249" s="48">
        <v>-9999</v>
      </c>
      <c r="Z1249" s="14" t="s">
        <v>820</v>
      </c>
      <c r="AB1249" s="44" t="s">
        <v>1071</v>
      </c>
      <c r="AC1249" s="14">
        <v>86</v>
      </c>
    </row>
    <row r="1250" spans="2:29" ht="12">
      <c r="B1250" s="34" t="s">
        <v>1030</v>
      </c>
      <c r="F1250" s="21" t="s">
        <v>821</v>
      </c>
      <c r="G1250" s="21" t="s">
        <v>822</v>
      </c>
      <c r="H1250" s="14">
        <v>993</v>
      </c>
      <c r="I1250" s="40" t="s">
        <v>817</v>
      </c>
      <c r="J1250" s="42">
        <v>267</v>
      </c>
      <c r="K1250" s="1" t="s">
        <v>1034</v>
      </c>
      <c r="L1250" s="2" t="s">
        <v>819</v>
      </c>
      <c r="N1250" s="2" t="s">
        <v>818</v>
      </c>
      <c r="O1250" s="4" t="s">
        <v>819</v>
      </c>
      <c r="P1250" s="2" t="s">
        <v>1217</v>
      </c>
      <c r="Q1250" s="23" t="s">
        <v>1760</v>
      </c>
      <c r="R1250" s="23" t="s">
        <v>1293</v>
      </c>
      <c r="S1250" s="22">
        <v>33</v>
      </c>
      <c r="T1250" s="8" t="s">
        <v>1224</v>
      </c>
      <c r="U1250" s="3">
        <v>39.90236</v>
      </c>
      <c r="V1250" s="3">
        <v>-116.5878</v>
      </c>
      <c r="Y1250" s="12">
        <f>72</f>
        <v>72</v>
      </c>
      <c r="Z1250" s="14" t="s">
        <v>820</v>
      </c>
      <c r="AB1250" s="8" t="s">
        <v>1220</v>
      </c>
      <c r="AC1250" s="14">
        <v>86</v>
      </c>
    </row>
    <row r="1251" spans="2:29" ht="12">
      <c r="B1251" s="34" t="s">
        <v>1030</v>
      </c>
      <c r="F1251" s="21" t="s">
        <v>1046</v>
      </c>
      <c r="G1251" s="21" t="s">
        <v>1046</v>
      </c>
      <c r="H1251" s="14">
        <v>994</v>
      </c>
      <c r="I1251" s="40" t="s">
        <v>817</v>
      </c>
      <c r="J1251" s="42">
        <v>267</v>
      </c>
      <c r="K1251" s="1" t="s">
        <v>1034</v>
      </c>
      <c r="L1251" s="2" t="s">
        <v>819</v>
      </c>
      <c r="N1251" s="2" t="s">
        <v>818</v>
      </c>
      <c r="O1251" s="4" t="s">
        <v>819</v>
      </c>
      <c r="P1251" s="2" t="s">
        <v>1217</v>
      </c>
      <c r="Q1251" s="23" t="s">
        <v>1760</v>
      </c>
      <c r="R1251" s="23" t="s">
        <v>1293</v>
      </c>
      <c r="S1251" s="22">
        <v>33</v>
      </c>
      <c r="U1251" s="3">
        <v>39.90195</v>
      </c>
      <c r="V1251" s="3">
        <v>-116.588</v>
      </c>
      <c r="Y1251" s="48">
        <v>-9999</v>
      </c>
      <c r="Z1251" s="14" t="s">
        <v>820</v>
      </c>
      <c r="AB1251" s="44" t="s">
        <v>1071</v>
      </c>
      <c r="AC1251" s="14">
        <v>86</v>
      </c>
    </row>
    <row r="1252" spans="2:29" ht="12">
      <c r="B1252" s="34" t="s">
        <v>1030</v>
      </c>
      <c r="F1252" s="21" t="s">
        <v>1046</v>
      </c>
      <c r="G1252" s="21" t="s">
        <v>1046</v>
      </c>
      <c r="H1252" s="14">
        <v>995</v>
      </c>
      <c r="I1252" s="40" t="s">
        <v>817</v>
      </c>
      <c r="J1252" s="42">
        <v>267</v>
      </c>
      <c r="K1252" s="1" t="s">
        <v>1034</v>
      </c>
      <c r="L1252" s="2" t="s">
        <v>819</v>
      </c>
      <c r="N1252" s="2" t="s">
        <v>818</v>
      </c>
      <c r="O1252" s="4" t="s">
        <v>819</v>
      </c>
      <c r="P1252" s="2" t="s">
        <v>1217</v>
      </c>
      <c r="Q1252" s="23" t="s">
        <v>1760</v>
      </c>
      <c r="R1252" s="23" t="s">
        <v>1293</v>
      </c>
      <c r="S1252" s="22">
        <v>33</v>
      </c>
      <c r="U1252" s="3">
        <v>39.90128</v>
      </c>
      <c r="V1252" s="3">
        <v>-116.5883</v>
      </c>
      <c r="Y1252" s="48">
        <v>-9999</v>
      </c>
      <c r="Z1252" s="14" t="s">
        <v>820</v>
      </c>
      <c r="AB1252" s="44" t="s">
        <v>1071</v>
      </c>
      <c r="AC1252" s="14">
        <v>86</v>
      </c>
    </row>
    <row r="1253" spans="2:29" ht="12">
      <c r="B1253" s="34" t="s">
        <v>1030</v>
      </c>
      <c r="F1253" s="21" t="s">
        <v>1046</v>
      </c>
      <c r="G1253" s="21" t="s">
        <v>1046</v>
      </c>
      <c r="H1253" s="14">
        <v>996</v>
      </c>
      <c r="I1253" s="40" t="s">
        <v>817</v>
      </c>
      <c r="J1253" s="42">
        <v>267</v>
      </c>
      <c r="K1253" s="1" t="s">
        <v>1034</v>
      </c>
      <c r="L1253" s="2" t="s">
        <v>819</v>
      </c>
      <c r="N1253" s="2" t="s">
        <v>818</v>
      </c>
      <c r="O1253" s="4" t="s">
        <v>819</v>
      </c>
      <c r="P1253" s="2" t="s">
        <v>1217</v>
      </c>
      <c r="Q1253" s="23" t="s">
        <v>1760</v>
      </c>
      <c r="R1253" s="23" t="s">
        <v>1293</v>
      </c>
      <c r="S1253" s="22">
        <v>33</v>
      </c>
      <c r="U1253" s="3">
        <v>39.90087</v>
      </c>
      <c r="V1253" s="3">
        <v>-116.5884</v>
      </c>
      <c r="Y1253" s="48">
        <v>-9999</v>
      </c>
      <c r="Z1253" s="14" t="s">
        <v>820</v>
      </c>
      <c r="AB1253" s="44" t="s">
        <v>1071</v>
      </c>
      <c r="AC1253" s="14">
        <v>86</v>
      </c>
    </row>
    <row r="1254" spans="2:29" ht="12">
      <c r="B1254" s="34" t="s">
        <v>1030</v>
      </c>
      <c r="F1254" s="21" t="s">
        <v>1046</v>
      </c>
      <c r="G1254" s="21" t="s">
        <v>1046</v>
      </c>
      <c r="H1254" s="14">
        <v>997</v>
      </c>
      <c r="I1254" s="40" t="s">
        <v>817</v>
      </c>
      <c r="J1254" s="42">
        <v>267</v>
      </c>
      <c r="K1254" s="1" t="s">
        <v>1034</v>
      </c>
      <c r="L1254" s="2" t="s">
        <v>819</v>
      </c>
      <c r="N1254" s="2" t="s">
        <v>818</v>
      </c>
      <c r="O1254" s="4" t="s">
        <v>819</v>
      </c>
      <c r="P1254" s="2" t="s">
        <v>1217</v>
      </c>
      <c r="Q1254" s="23" t="s">
        <v>1760</v>
      </c>
      <c r="R1254" s="23" t="s">
        <v>1293</v>
      </c>
      <c r="S1254" s="22">
        <v>33</v>
      </c>
      <c r="U1254" s="3">
        <v>39.90006</v>
      </c>
      <c r="V1254" s="3">
        <v>-116.5882</v>
      </c>
      <c r="Y1254" s="48">
        <v>-9999</v>
      </c>
      <c r="Z1254" s="14" t="s">
        <v>820</v>
      </c>
      <c r="AB1254" s="44" t="s">
        <v>1071</v>
      </c>
      <c r="AC1254" s="14">
        <v>86</v>
      </c>
    </row>
    <row r="1255" spans="2:29" ht="12">
      <c r="B1255" s="34" t="s">
        <v>1030</v>
      </c>
      <c r="F1255" s="21" t="s">
        <v>1046</v>
      </c>
      <c r="G1255" s="21" t="s">
        <v>1046</v>
      </c>
      <c r="H1255" s="14">
        <v>998</v>
      </c>
      <c r="I1255" s="40" t="s">
        <v>817</v>
      </c>
      <c r="J1255" s="42">
        <v>267</v>
      </c>
      <c r="K1255" s="1" t="s">
        <v>1034</v>
      </c>
      <c r="L1255" s="2" t="s">
        <v>819</v>
      </c>
      <c r="N1255" s="2" t="s">
        <v>818</v>
      </c>
      <c r="O1255" s="4" t="s">
        <v>819</v>
      </c>
      <c r="P1255" s="2" t="s">
        <v>1217</v>
      </c>
      <c r="Q1255" s="23" t="s">
        <v>1760</v>
      </c>
      <c r="R1255" s="23" t="s">
        <v>1293</v>
      </c>
      <c r="S1255" s="22">
        <v>33</v>
      </c>
      <c r="U1255" s="3">
        <v>39.89999</v>
      </c>
      <c r="V1255" s="3">
        <v>-116.5831</v>
      </c>
      <c r="Y1255" s="48">
        <v>-9999</v>
      </c>
      <c r="Z1255" s="14" t="s">
        <v>820</v>
      </c>
      <c r="AB1255" s="44" t="s">
        <v>1071</v>
      </c>
      <c r="AC1255" s="14">
        <v>86</v>
      </c>
    </row>
    <row r="1256" spans="2:29" ht="12">
      <c r="B1256" s="34" t="s">
        <v>1030</v>
      </c>
      <c r="F1256" s="21" t="s">
        <v>1046</v>
      </c>
      <c r="G1256" s="21" t="s">
        <v>1046</v>
      </c>
      <c r="H1256" s="14">
        <v>439</v>
      </c>
      <c r="I1256" s="40" t="s">
        <v>823</v>
      </c>
      <c r="J1256" s="21" t="s">
        <v>1046</v>
      </c>
      <c r="K1256" s="1" t="s">
        <v>1087</v>
      </c>
      <c r="L1256" s="2" t="s">
        <v>1366</v>
      </c>
      <c r="N1256" s="2" t="s">
        <v>824</v>
      </c>
      <c r="O1256" s="4" t="s">
        <v>825</v>
      </c>
      <c r="P1256" s="2" t="s">
        <v>1732</v>
      </c>
      <c r="Q1256" s="23" t="s">
        <v>1378</v>
      </c>
      <c r="R1256" s="23" t="s">
        <v>1186</v>
      </c>
      <c r="S1256" s="22">
        <v>12</v>
      </c>
      <c r="U1256" s="3">
        <v>40.75047</v>
      </c>
      <c r="V1256" s="3">
        <v>-115.0354</v>
      </c>
      <c r="Y1256" s="49">
        <v>-8888</v>
      </c>
      <c r="Z1256" s="14" t="s">
        <v>1836</v>
      </c>
      <c r="AB1256" s="44" t="s">
        <v>1071</v>
      </c>
      <c r="AC1256" s="14">
        <v>89</v>
      </c>
    </row>
    <row r="1257" spans="2:30" ht="12">
      <c r="B1257" s="34" t="s">
        <v>1030</v>
      </c>
      <c r="C1257" t="s">
        <v>826</v>
      </c>
      <c r="F1257" s="21" t="s">
        <v>1046</v>
      </c>
      <c r="G1257" s="21" t="s">
        <v>1046</v>
      </c>
      <c r="H1257" s="14">
        <v>440</v>
      </c>
      <c r="I1257" s="40" t="s">
        <v>823</v>
      </c>
      <c r="J1257" s="42">
        <v>187</v>
      </c>
      <c r="K1257" s="1" t="s">
        <v>1087</v>
      </c>
      <c r="L1257" s="4" t="s">
        <v>824</v>
      </c>
      <c r="N1257" s="2" t="s">
        <v>824</v>
      </c>
      <c r="O1257" s="4" t="s">
        <v>825</v>
      </c>
      <c r="P1257" s="2" t="s">
        <v>1732</v>
      </c>
      <c r="Q1257" s="23" t="s">
        <v>1378</v>
      </c>
      <c r="R1257" s="23" t="s">
        <v>1186</v>
      </c>
      <c r="S1257" s="22">
        <v>12</v>
      </c>
      <c r="U1257" s="3">
        <v>40.75048</v>
      </c>
      <c r="V1257" s="3">
        <v>-115.0352</v>
      </c>
      <c r="Y1257" s="49">
        <v>-8888</v>
      </c>
      <c r="Z1257" s="14" t="s">
        <v>1836</v>
      </c>
      <c r="AB1257" s="8" t="s">
        <v>827</v>
      </c>
      <c r="AC1257" s="14">
        <v>89</v>
      </c>
      <c r="AD1257" t="s">
        <v>839</v>
      </c>
    </row>
    <row r="1258" spans="6:28" ht="12">
      <c r="F1258" s="21" t="s">
        <v>1046</v>
      </c>
      <c r="G1258" s="21" t="s">
        <v>1046</v>
      </c>
      <c r="H1258" s="21" t="s">
        <v>1046</v>
      </c>
      <c r="I1258" s="21" t="s">
        <v>1046</v>
      </c>
      <c r="J1258" s="21" t="s">
        <v>1046</v>
      </c>
      <c r="K1258" s="1" t="s">
        <v>1087</v>
      </c>
      <c r="L1258" s="2" t="s">
        <v>840</v>
      </c>
      <c r="N1258" s="2" t="s">
        <v>840</v>
      </c>
      <c r="O1258" s="4" t="s">
        <v>841</v>
      </c>
      <c r="P1258" s="2" t="s">
        <v>1184</v>
      </c>
      <c r="Q1258" s="23" t="s">
        <v>1354</v>
      </c>
      <c r="R1258" s="23" t="s">
        <v>1332</v>
      </c>
      <c r="S1258" s="22">
        <v>31</v>
      </c>
      <c r="T1258" s="1" t="s">
        <v>842</v>
      </c>
      <c r="U1258" s="3">
        <v>38.074</v>
      </c>
      <c r="V1258" s="3">
        <v>-114.734</v>
      </c>
      <c r="Y1258" s="11">
        <v>24</v>
      </c>
      <c r="AB1258" t="s">
        <v>1665</v>
      </c>
    </row>
    <row r="1259" spans="2:29" ht="12">
      <c r="B1259" s="34" t="s">
        <v>1030</v>
      </c>
      <c r="F1259" s="21" t="s">
        <v>1046</v>
      </c>
      <c r="G1259" s="21" t="s">
        <v>1046</v>
      </c>
      <c r="H1259" s="14">
        <v>71</v>
      </c>
      <c r="I1259" s="40" t="s">
        <v>1046</v>
      </c>
      <c r="J1259" s="42">
        <v>328</v>
      </c>
      <c r="K1259" s="1" t="s">
        <v>1087</v>
      </c>
      <c r="L1259" s="2" t="s">
        <v>843</v>
      </c>
      <c r="N1259" s="2" t="s">
        <v>843</v>
      </c>
      <c r="O1259" s="4" t="s">
        <v>844</v>
      </c>
      <c r="P1259" s="2" t="s">
        <v>1070</v>
      </c>
      <c r="Q1259" s="23" t="s">
        <v>1824</v>
      </c>
      <c r="R1259" s="23" t="s">
        <v>1489</v>
      </c>
      <c r="S1259" s="22">
        <v>12</v>
      </c>
      <c r="T1259" s="8" t="s">
        <v>1224</v>
      </c>
      <c r="U1259" s="3">
        <v>38.56981</v>
      </c>
      <c r="V1259" s="3">
        <v>-117.6635</v>
      </c>
      <c r="Y1259" s="49">
        <v>-8888</v>
      </c>
      <c r="Z1259" s="14" t="s">
        <v>1042</v>
      </c>
      <c r="AB1259" s="8" t="s">
        <v>845</v>
      </c>
      <c r="AC1259" s="14">
        <v>80</v>
      </c>
    </row>
    <row r="1260" spans="2:29" ht="12">
      <c r="B1260" s="34" t="s">
        <v>1030</v>
      </c>
      <c r="F1260" s="21" t="s">
        <v>1046</v>
      </c>
      <c r="G1260" s="21" t="s">
        <v>1046</v>
      </c>
      <c r="H1260" s="14">
        <v>66</v>
      </c>
      <c r="I1260" s="40" t="s">
        <v>846</v>
      </c>
      <c r="J1260" s="42" t="s">
        <v>1046</v>
      </c>
      <c r="K1260" s="1" t="s">
        <v>1087</v>
      </c>
      <c r="L1260" s="2" t="s">
        <v>1429</v>
      </c>
      <c r="N1260" s="4" t="s">
        <v>847</v>
      </c>
      <c r="O1260" s="4" t="s">
        <v>848</v>
      </c>
      <c r="P1260" s="2" t="s">
        <v>1330</v>
      </c>
      <c r="Q1260" s="23" t="s">
        <v>1051</v>
      </c>
      <c r="R1260" s="23" t="s">
        <v>1177</v>
      </c>
      <c r="S1260" s="22">
        <v>4</v>
      </c>
      <c r="U1260" s="3">
        <v>36.5929</v>
      </c>
      <c r="V1260" s="3">
        <v>-115.2647</v>
      </c>
      <c r="Y1260" s="48">
        <v>-8888</v>
      </c>
      <c r="Z1260" s="14" t="s">
        <v>849</v>
      </c>
      <c r="AB1260" s="44" t="s">
        <v>1071</v>
      </c>
      <c r="AC1260" s="14">
        <v>73</v>
      </c>
    </row>
    <row r="1261" spans="3:28" ht="12">
      <c r="C1261" t="s">
        <v>1144</v>
      </c>
      <c r="F1261" s="14" t="s">
        <v>1046</v>
      </c>
      <c r="G1261" s="14" t="s">
        <v>1046</v>
      </c>
      <c r="H1261" s="14" t="s">
        <v>1046</v>
      </c>
      <c r="I1261" s="14" t="s">
        <v>1046</v>
      </c>
      <c r="J1261" s="14" t="s">
        <v>1046</v>
      </c>
      <c r="K1261" s="1" t="s">
        <v>1087</v>
      </c>
      <c r="L1261" s="2" t="s">
        <v>850</v>
      </c>
      <c r="N1261" s="2" t="s">
        <v>850</v>
      </c>
      <c r="O1261" s="4" t="s">
        <v>851</v>
      </c>
      <c r="P1261" s="2" t="s">
        <v>1384</v>
      </c>
      <c r="Q1261" s="23" t="s">
        <v>1777</v>
      </c>
      <c r="R1261" s="23" t="s">
        <v>1195</v>
      </c>
      <c r="S1261" s="22">
        <v>34</v>
      </c>
      <c r="U1261" s="3">
        <v>40.861</v>
      </c>
      <c r="V1261" s="3">
        <v>-118.707</v>
      </c>
      <c r="Y1261" s="11">
        <v>-8888</v>
      </c>
      <c r="AB1261" t="s">
        <v>1888</v>
      </c>
    </row>
    <row r="1262" spans="2:29" ht="12">
      <c r="B1262" s="34" t="s">
        <v>1030</v>
      </c>
      <c r="F1262" s="21" t="s">
        <v>1046</v>
      </c>
      <c r="G1262" s="21" t="s">
        <v>1046</v>
      </c>
      <c r="H1262" s="14">
        <v>591</v>
      </c>
      <c r="I1262" s="40" t="s">
        <v>852</v>
      </c>
      <c r="J1262" s="42">
        <v>21</v>
      </c>
      <c r="K1262" s="1" t="s">
        <v>1087</v>
      </c>
      <c r="L1262" s="2" t="s">
        <v>853</v>
      </c>
      <c r="N1262" s="2" t="s">
        <v>853</v>
      </c>
      <c r="O1262" s="4" t="s">
        <v>4</v>
      </c>
      <c r="P1262" s="2" t="s">
        <v>1384</v>
      </c>
      <c r="Q1262" s="23" t="s">
        <v>1793</v>
      </c>
      <c r="R1262" s="23" t="s">
        <v>282</v>
      </c>
      <c r="S1262" s="22">
        <v>35</v>
      </c>
      <c r="U1262" s="3">
        <v>41.03971</v>
      </c>
      <c r="V1262" s="3">
        <v>-119.4688</v>
      </c>
      <c r="Y1262" s="48">
        <v>-8888</v>
      </c>
      <c r="Z1262" s="14" t="s">
        <v>1836</v>
      </c>
      <c r="AB1262" s="44" t="s">
        <v>1071</v>
      </c>
      <c r="AC1262" s="14">
        <v>80</v>
      </c>
    </row>
    <row r="1263" spans="2:29" ht="12">
      <c r="B1263" s="34" t="s">
        <v>1030</v>
      </c>
      <c r="F1263" s="21">
        <v>74591</v>
      </c>
      <c r="G1263" s="21" t="s">
        <v>1046</v>
      </c>
      <c r="H1263" s="14">
        <v>412</v>
      </c>
      <c r="I1263" s="40" t="s">
        <v>854</v>
      </c>
      <c r="J1263" s="42">
        <v>343</v>
      </c>
      <c r="K1263" s="1" t="s">
        <v>1087</v>
      </c>
      <c r="L1263" s="2" t="s">
        <v>1429</v>
      </c>
      <c r="N1263" s="2" t="s">
        <v>855</v>
      </c>
      <c r="O1263" s="4" t="s">
        <v>856</v>
      </c>
      <c r="P1263" s="2" t="s">
        <v>1070</v>
      </c>
      <c r="Q1263" s="23" t="s">
        <v>2171</v>
      </c>
      <c r="R1263" s="23" t="s">
        <v>1254</v>
      </c>
      <c r="S1263" s="22">
        <v>36</v>
      </c>
      <c r="T1263" s="8" t="s">
        <v>106</v>
      </c>
      <c r="U1263" s="3">
        <v>38.33875</v>
      </c>
      <c r="V1263" s="3">
        <v>-116.6621</v>
      </c>
      <c r="Y1263" s="11">
        <v>26.1</v>
      </c>
      <c r="Z1263" s="4" t="s">
        <v>1042</v>
      </c>
      <c r="AA1263" s="14" t="s">
        <v>1106</v>
      </c>
      <c r="AB1263" s="8" t="s">
        <v>2177</v>
      </c>
      <c r="AC1263" s="14">
        <v>71</v>
      </c>
    </row>
    <row r="1264" spans="2:29" ht="12">
      <c r="B1264" s="34" t="s">
        <v>1030</v>
      </c>
      <c r="F1264" s="21" t="s">
        <v>1046</v>
      </c>
      <c r="G1264" s="21" t="s">
        <v>1046</v>
      </c>
      <c r="H1264" s="14">
        <v>33</v>
      </c>
      <c r="I1264" s="40" t="s">
        <v>857</v>
      </c>
      <c r="J1264" s="21" t="s">
        <v>1046</v>
      </c>
      <c r="K1264" s="1" t="s">
        <v>1087</v>
      </c>
      <c r="L1264" s="2" t="s">
        <v>1429</v>
      </c>
      <c r="N1264" s="2" t="s">
        <v>858</v>
      </c>
      <c r="O1264" s="4" t="s">
        <v>859</v>
      </c>
      <c r="P1264" s="2" t="s">
        <v>1217</v>
      </c>
      <c r="Q1264" s="23" t="s">
        <v>1233</v>
      </c>
      <c r="R1264" s="23" t="s">
        <v>1060</v>
      </c>
      <c r="S1264" s="22">
        <v>18</v>
      </c>
      <c r="U1264" s="3">
        <v>39.52828</v>
      </c>
      <c r="V1264" s="3">
        <v>-116.3888</v>
      </c>
      <c r="Y1264" s="48">
        <v>-8888</v>
      </c>
      <c r="Z1264" s="14" t="s">
        <v>860</v>
      </c>
      <c r="AB1264" s="44" t="s">
        <v>1071</v>
      </c>
      <c r="AC1264" s="14">
        <v>86</v>
      </c>
    </row>
    <row r="1265" spans="2:29" ht="12">
      <c r="B1265" s="34" t="s">
        <v>1030</v>
      </c>
      <c r="F1265" s="21" t="s">
        <v>1046</v>
      </c>
      <c r="G1265" s="21" t="s">
        <v>1046</v>
      </c>
      <c r="H1265" s="14">
        <v>34</v>
      </c>
      <c r="I1265" s="40" t="s">
        <v>857</v>
      </c>
      <c r="J1265" s="21">
        <v>272</v>
      </c>
      <c r="K1265" s="1" t="s">
        <v>1087</v>
      </c>
      <c r="L1265" s="2" t="s">
        <v>858</v>
      </c>
      <c r="N1265" s="2" t="s">
        <v>858</v>
      </c>
      <c r="O1265" s="4" t="s">
        <v>859</v>
      </c>
      <c r="P1265" s="2" t="s">
        <v>1217</v>
      </c>
      <c r="Q1265" s="23" t="s">
        <v>1233</v>
      </c>
      <c r="R1265" s="23" t="s">
        <v>1060</v>
      </c>
      <c r="S1265" s="22">
        <v>18</v>
      </c>
      <c r="U1265" s="3">
        <v>39.52818</v>
      </c>
      <c r="V1265" s="3">
        <v>-116.3885</v>
      </c>
      <c r="Y1265" s="49">
        <v>-8888</v>
      </c>
      <c r="Z1265" s="14" t="s">
        <v>860</v>
      </c>
      <c r="AB1265" s="8" t="s">
        <v>861</v>
      </c>
      <c r="AC1265" s="14">
        <v>86</v>
      </c>
    </row>
    <row r="1266" spans="2:29" ht="12">
      <c r="B1266" s="34" t="s">
        <v>1030</v>
      </c>
      <c r="F1266" s="21" t="s">
        <v>1046</v>
      </c>
      <c r="G1266" s="21" t="s">
        <v>1046</v>
      </c>
      <c r="H1266" s="14">
        <v>35</v>
      </c>
      <c r="I1266" s="40" t="s">
        <v>857</v>
      </c>
      <c r="J1266" s="21" t="s">
        <v>1046</v>
      </c>
      <c r="K1266" s="1" t="s">
        <v>1087</v>
      </c>
      <c r="L1266" s="2" t="s">
        <v>1429</v>
      </c>
      <c r="N1266" s="2" t="s">
        <v>858</v>
      </c>
      <c r="O1266" s="4" t="s">
        <v>859</v>
      </c>
      <c r="P1266" s="2" t="s">
        <v>1217</v>
      </c>
      <c r="Q1266" s="23" t="s">
        <v>1233</v>
      </c>
      <c r="R1266" s="23" t="s">
        <v>1060</v>
      </c>
      <c r="S1266" s="22">
        <v>18</v>
      </c>
      <c r="U1266" s="3">
        <v>39.52825</v>
      </c>
      <c r="V1266" s="3">
        <v>-116.3874</v>
      </c>
      <c r="Y1266" s="48">
        <v>-8888</v>
      </c>
      <c r="Z1266" s="14" t="s">
        <v>860</v>
      </c>
      <c r="AB1266" s="44" t="s">
        <v>1071</v>
      </c>
      <c r="AC1266" s="14">
        <v>86</v>
      </c>
    </row>
    <row r="1267" spans="2:29" ht="12">
      <c r="B1267" s="34" t="s">
        <v>1030</v>
      </c>
      <c r="F1267" s="21" t="s">
        <v>1046</v>
      </c>
      <c r="G1267" s="21" t="s">
        <v>1046</v>
      </c>
      <c r="H1267" s="14">
        <v>36</v>
      </c>
      <c r="I1267" s="40" t="s">
        <v>857</v>
      </c>
      <c r="J1267" s="21" t="s">
        <v>1046</v>
      </c>
      <c r="K1267" s="1" t="s">
        <v>1087</v>
      </c>
      <c r="L1267" s="2" t="s">
        <v>1429</v>
      </c>
      <c r="N1267" s="2" t="s">
        <v>858</v>
      </c>
      <c r="O1267" s="4" t="s">
        <v>859</v>
      </c>
      <c r="P1267" s="2" t="s">
        <v>1217</v>
      </c>
      <c r="Q1267" s="23" t="s">
        <v>1233</v>
      </c>
      <c r="R1267" s="23" t="s">
        <v>1060</v>
      </c>
      <c r="S1267" s="22">
        <v>18</v>
      </c>
      <c r="U1267" s="3">
        <v>39.52829</v>
      </c>
      <c r="V1267" s="3">
        <v>-116.3866</v>
      </c>
      <c r="Y1267" s="48">
        <v>-8888</v>
      </c>
      <c r="Z1267" s="14" t="s">
        <v>860</v>
      </c>
      <c r="AB1267" s="44" t="s">
        <v>1071</v>
      </c>
      <c r="AC1267" s="14">
        <v>86</v>
      </c>
    </row>
    <row r="1268" spans="2:29" ht="12">
      <c r="B1268" s="34" t="s">
        <v>1030</v>
      </c>
      <c r="F1268" s="21">
        <v>74732</v>
      </c>
      <c r="G1268" s="21">
        <v>70044</v>
      </c>
      <c r="H1268" s="14">
        <v>17</v>
      </c>
      <c r="I1268" s="40" t="s">
        <v>862</v>
      </c>
      <c r="J1268" s="42">
        <v>52</v>
      </c>
      <c r="K1268" s="1" t="s">
        <v>1087</v>
      </c>
      <c r="L1268" s="4" t="s">
        <v>863</v>
      </c>
      <c r="N1268" s="2" t="s">
        <v>864</v>
      </c>
      <c r="O1268" s="4" t="s">
        <v>261</v>
      </c>
      <c r="P1268" s="2" t="s">
        <v>1732</v>
      </c>
      <c r="Q1268" s="23" t="s">
        <v>1845</v>
      </c>
      <c r="R1268" s="23" t="s">
        <v>1080</v>
      </c>
      <c r="S1268" s="22">
        <v>19</v>
      </c>
      <c r="U1268" s="3">
        <v>41.61352</v>
      </c>
      <c r="V1268" s="3">
        <v>-116.2986</v>
      </c>
      <c r="Y1268" s="48">
        <v>-8888</v>
      </c>
      <c r="Z1268" s="14" t="s">
        <v>865</v>
      </c>
      <c r="AA1268" s="14" t="s">
        <v>1106</v>
      </c>
      <c r="AB1268" s="8" t="s">
        <v>866</v>
      </c>
      <c r="AC1268" s="14">
        <v>87</v>
      </c>
    </row>
    <row r="1269" spans="2:29" ht="12">
      <c r="B1269" s="34" t="s">
        <v>1030</v>
      </c>
      <c r="F1269" s="21" t="s">
        <v>1046</v>
      </c>
      <c r="G1269" s="21" t="s">
        <v>1046</v>
      </c>
      <c r="H1269" s="14">
        <v>812</v>
      </c>
      <c r="I1269" s="40" t="s">
        <v>867</v>
      </c>
      <c r="J1269" s="42">
        <v>180</v>
      </c>
      <c r="K1269" s="1" t="s">
        <v>1087</v>
      </c>
      <c r="L1269" s="4" t="s">
        <v>868</v>
      </c>
      <c r="N1269" s="2" t="s">
        <v>868</v>
      </c>
      <c r="O1269" s="4" t="s">
        <v>869</v>
      </c>
      <c r="P1269" s="2" t="s">
        <v>1732</v>
      </c>
      <c r="Q1269" s="23" t="s">
        <v>1419</v>
      </c>
      <c r="R1269" s="23" t="s">
        <v>1733</v>
      </c>
      <c r="S1269" s="22">
        <v>31</v>
      </c>
      <c r="U1269" s="3">
        <v>40.78235</v>
      </c>
      <c r="V1269" s="3">
        <v>-115.3628</v>
      </c>
      <c r="Y1269" s="48">
        <v>-8888</v>
      </c>
      <c r="Z1269" s="14" t="s">
        <v>1836</v>
      </c>
      <c r="AA1269" s="14" t="s">
        <v>1106</v>
      </c>
      <c r="AB1269" s="8" t="s">
        <v>870</v>
      </c>
      <c r="AC1269" s="14">
        <v>70</v>
      </c>
    </row>
    <row r="1270" spans="2:29" ht="12">
      <c r="B1270" s="34" t="s">
        <v>1030</v>
      </c>
      <c r="F1270" s="21" t="s">
        <v>1046</v>
      </c>
      <c r="G1270" s="21">
        <v>70001</v>
      </c>
      <c r="H1270" s="14">
        <v>1</v>
      </c>
      <c r="I1270" s="40" t="s">
        <v>871</v>
      </c>
      <c r="J1270" s="21" t="s">
        <v>1046</v>
      </c>
      <c r="K1270" s="1" t="s">
        <v>1087</v>
      </c>
      <c r="L1270" s="2" t="s">
        <v>1366</v>
      </c>
      <c r="N1270" s="2" t="s">
        <v>872</v>
      </c>
      <c r="O1270" s="4" t="s">
        <v>63</v>
      </c>
      <c r="P1270" s="2" t="s">
        <v>1344</v>
      </c>
      <c r="Q1270" s="23" t="s">
        <v>2138</v>
      </c>
      <c r="R1270" s="23" t="s">
        <v>1369</v>
      </c>
      <c r="S1270" s="22">
        <v>12</v>
      </c>
      <c r="U1270" s="3">
        <v>41.75314</v>
      </c>
      <c r="V1270" s="3">
        <v>-118.8404</v>
      </c>
      <c r="Y1270" s="48">
        <v>-8888</v>
      </c>
      <c r="Z1270" s="14" t="s">
        <v>1042</v>
      </c>
      <c r="AB1270" s="44" t="s">
        <v>1071</v>
      </c>
      <c r="AC1270" s="14">
        <v>90</v>
      </c>
    </row>
    <row r="1271" spans="2:30" ht="12.75">
      <c r="B1271" s="34" t="s">
        <v>1030</v>
      </c>
      <c r="F1271" s="27">
        <v>74735</v>
      </c>
      <c r="G1271" s="22">
        <v>71705</v>
      </c>
      <c r="H1271" s="14">
        <v>2</v>
      </c>
      <c r="I1271" s="40" t="s">
        <v>871</v>
      </c>
      <c r="J1271" s="42">
        <v>9</v>
      </c>
      <c r="K1271" s="1" t="s">
        <v>1087</v>
      </c>
      <c r="L1271" s="2" t="s">
        <v>1366</v>
      </c>
      <c r="N1271" s="2" t="s">
        <v>872</v>
      </c>
      <c r="O1271" s="4" t="s">
        <v>63</v>
      </c>
      <c r="P1271" s="2" t="s">
        <v>1344</v>
      </c>
      <c r="Q1271" s="23" t="s">
        <v>2138</v>
      </c>
      <c r="R1271" s="23" t="s">
        <v>1369</v>
      </c>
      <c r="S1271" s="22">
        <v>12</v>
      </c>
      <c r="T1271" s="8" t="s">
        <v>2397</v>
      </c>
      <c r="U1271" s="3">
        <v>41.75291</v>
      </c>
      <c r="V1271" s="3">
        <v>-118.8401</v>
      </c>
      <c r="Y1271" s="12">
        <f>40</f>
        <v>40</v>
      </c>
      <c r="Z1271" s="14" t="s">
        <v>1042</v>
      </c>
      <c r="AB1271" s="8" t="s">
        <v>1420</v>
      </c>
      <c r="AC1271" s="14">
        <v>90</v>
      </c>
      <c r="AD1271" t="s">
        <v>873</v>
      </c>
    </row>
    <row r="1272" spans="2:29" ht="12">
      <c r="B1272" s="34" t="s">
        <v>1030</v>
      </c>
      <c r="F1272" s="21" t="s">
        <v>1046</v>
      </c>
      <c r="G1272" s="21" t="s">
        <v>1046</v>
      </c>
      <c r="H1272" s="14">
        <v>1054</v>
      </c>
      <c r="I1272" s="40" t="s">
        <v>874</v>
      </c>
      <c r="J1272" s="42">
        <v>64</v>
      </c>
      <c r="K1272" s="1" t="s">
        <v>1087</v>
      </c>
      <c r="L1272" s="4" t="s">
        <v>875</v>
      </c>
      <c r="N1272" s="2" t="s">
        <v>875</v>
      </c>
      <c r="O1272" s="4" t="s">
        <v>876</v>
      </c>
      <c r="P1272" s="2" t="s">
        <v>1732</v>
      </c>
      <c r="Q1272" s="23" t="s">
        <v>1793</v>
      </c>
      <c r="R1272" s="23" t="s">
        <v>2080</v>
      </c>
      <c r="S1272" s="22">
        <v>26</v>
      </c>
      <c r="U1272" s="3">
        <v>41.06129</v>
      </c>
      <c r="V1272" s="3">
        <v>-115.3936</v>
      </c>
      <c r="Y1272" s="49">
        <v>-8888</v>
      </c>
      <c r="Z1272" s="14" t="s">
        <v>1433</v>
      </c>
      <c r="AB1272" s="8" t="s">
        <v>877</v>
      </c>
      <c r="AC1272" s="14">
        <v>82</v>
      </c>
    </row>
    <row r="1273" spans="2:29" ht="12">
      <c r="B1273" s="34" t="s">
        <v>1030</v>
      </c>
      <c r="F1273" s="21" t="s">
        <v>1046</v>
      </c>
      <c r="G1273" s="21" t="s">
        <v>1046</v>
      </c>
      <c r="H1273" s="14">
        <v>1055</v>
      </c>
      <c r="I1273" s="40" t="s">
        <v>874</v>
      </c>
      <c r="J1273" s="21" t="s">
        <v>1046</v>
      </c>
      <c r="K1273" s="1" t="s">
        <v>1087</v>
      </c>
      <c r="L1273" s="2" t="s">
        <v>1366</v>
      </c>
      <c r="N1273" s="2" t="s">
        <v>875</v>
      </c>
      <c r="O1273" s="4" t="s">
        <v>876</v>
      </c>
      <c r="P1273" s="2" t="s">
        <v>1732</v>
      </c>
      <c r="Q1273" s="23" t="s">
        <v>1793</v>
      </c>
      <c r="R1273" s="23" t="s">
        <v>2080</v>
      </c>
      <c r="S1273" s="22">
        <v>25</v>
      </c>
      <c r="U1273" s="3">
        <v>41.06393</v>
      </c>
      <c r="V1273" s="3">
        <v>-115.3888</v>
      </c>
      <c r="Y1273" s="49">
        <v>-8888</v>
      </c>
      <c r="Z1273" s="14" t="s">
        <v>1433</v>
      </c>
      <c r="AB1273" s="44" t="s">
        <v>1071</v>
      </c>
      <c r="AC1273" s="14">
        <v>82</v>
      </c>
    </row>
    <row r="1274" spans="2:29" ht="12">
      <c r="B1274" s="34" t="s">
        <v>1030</v>
      </c>
      <c r="F1274" s="21" t="s">
        <v>1046</v>
      </c>
      <c r="G1274" s="21">
        <v>70412</v>
      </c>
      <c r="H1274" s="14">
        <v>396</v>
      </c>
      <c r="I1274" s="40" t="s">
        <v>884</v>
      </c>
      <c r="J1274" s="42">
        <v>193</v>
      </c>
      <c r="K1274" s="1" t="s">
        <v>1034</v>
      </c>
      <c r="L1274" s="2" t="s">
        <v>885</v>
      </c>
      <c r="N1274" s="2" t="s">
        <v>879</v>
      </c>
      <c r="O1274" s="4" t="s">
        <v>880</v>
      </c>
      <c r="P1274" s="2" t="s">
        <v>1384</v>
      </c>
      <c r="Q1274" s="23" t="s">
        <v>1410</v>
      </c>
      <c r="R1274" s="23" t="s">
        <v>1451</v>
      </c>
      <c r="S1274" s="22">
        <v>22</v>
      </c>
      <c r="U1274" s="3">
        <v>39.84521</v>
      </c>
      <c r="V1274" s="3">
        <v>-119.7163</v>
      </c>
      <c r="Y1274" s="12">
        <v>68.3</v>
      </c>
      <c r="Z1274" s="14" t="s">
        <v>1836</v>
      </c>
      <c r="AB1274" s="8" t="s">
        <v>2203</v>
      </c>
      <c r="AC1274" s="14">
        <v>80</v>
      </c>
    </row>
    <row r="1275" spans="2:29" ht="12.75">
      <c r="B1275" t="s">
        <v>1044</v>
      </c>
      <c r="F1275" s="21">
        <v>74436</v>
      </c>
      <c r="G1275" s="21">
        <v>70411</v>
      </c>
      <c r="H1275" s="14" t="s">
        <v>1046</v>
      </c>
      <c r="I1275" s="40">
        <v>272</v>
      </c>
      <c r="J1275" s="42">
        <v>194</v>
      </c>
      <c r="K1275" s="1" t="s">
        <v>1057</v>
      </c>
      <c r="L1275" s="2" t="s">
        <v>878</v>
      </c>
      <c r="N1275" s="2" t="s">
        <v>879</v>
      </c>
      <c r="O1275" s="28" t="s">
        <v>880</v>
      </c>
      <c r="P1275" s="2" t="s">
        <v>1384</v>
      </c>
      <c r="Q1275" s="24" t="s">
        <v>1400</v>
      </c>
      <c r="R1275" s="24" t="s">
        <v>1616</v>
      </c>
      <c r="S1275" s="25" t="s">
        <v>1074</v>
      </c>
      <c r="T1275" s="8" t="s">
        <v>2237</v>
      </c>
      <c r="U1275" s="3">
        <v>39.79</v>
      </c>
      <c r="V1275" s="3">
        <v>-119.66667</v>
      </c>
      <c r="Y1275" s="12">
        <f>43.3</f>
        <v>43.3</v>
      </c>
      <c r="Z1275" s="30" t="s">
        <v>881</v>
      </c>
      <c r="AA1275" s="28" t="s">
        <v>1054</v>
      </c>
      <c r="AB1275" s="8" t="s">
        <v>1912</v>
      </c>
      <c r="AC1275" s="15">
        <v>80</v>
      </c>
    </row>
    <row r="1276" spans="2:29" ht="12">
      <c r="B1276" s="34" t="s">
        <v>1030</v>
      </c>
      <c r="F1276" s="21" t="s">
        <v>882</v>
      </c>
      <c r="G1276" s="14" t="s">
        <v>1046</v>
      </c>
      <c r="H1276" s="14">
        <v>394</v>
      </c>
      <c r="I1276" s="40" t="s">
        <v>883</v>
      </c>
      <c r="J1276" s="14" t="s">
        <v>1046</v>
      </c>
      <c r="K1276" s="1" t="s">
        <v>1057</v>
      </c>
      <c r="L1276" s="2" t="s">
        <v>1058</v>
      </c>
      <c r="N1276" s="2" t="s">
        <v>879</v>
      </c>
      <c r="O1276" s="4" t="s">
        <v>880</v>
      </c>
      <c r="P1276" s="2" t="s">
        <v>1384</v>
      </c>
      <c r="Q1276" s="23" t="s">
        <v>1400</v>
      </c>
      <c r="R1276" s="23" t="s">
        <v>1616</v>
      </c>
      <c r="S1276" s="22">
        <v>7</v>
      </c>
      <c r="U1276" s="3">
        <v>39.79616</v>
      </c>
      <c r="V1276" s="3">
        <v>-119.6668</v>
      </c>
      <c r="Y1276" s="48">
        <v>-9999</v>
      </c>
      <c r="Z1276" s="14" t="s">
        <v>1300</v>
      </c>
      <c r="AB1276" s="44" t="s">
        <v>1071</v>
      </c>
      <c r="AC1276" s="14">
        <v>80</v>
      </c>
    </row>
    <row r="1277" spans="2:29" ht="12">
      <c r="B1277" s="34" t="s">
        <v>1030</v>
      </c>
      <c r="F1277" s="21" t="s">
        <v>1046</v>
      </c>
      <c r="G1277" s="21" t="s">
        <v>1046</v>
      </c>
      <c r="H1277" s="14">
        <v>395</v>
      </c>
      <c r="I1277" s="40" t="s">
        <v>884</v>
      </c>
      <c r="J1277" s="21" t="s">
        <v>1046</v>
      </c>
      <c r="K1277" s="1" t="s">
        <v>1087</v>
      </c>
      <c r="L1277" s="2" t="s">
        <v>1366</v>
      </c>
      <c r="N1277" s="2" t="s">
        <v>879</v>
      </c>
      <c r="O1277" s="4" t="s">
        <v>880</v>
      </c>
      <c r="P1277" s="2" t="s">
        <v>1384</v>
      </c>
      <c r="Q1277" s="23" t="s">
        <v>1410</v>
      </c>
      <c r="R1277" s="23" t="s">
        <v>1451</v>
      </c>
      <c r="S1277" s="22">
        <v>22</v>
      </c>
      <c r="U1277" s="3">
        <v>39.84718</v>
      </c>
      <c r="V1277" s="3">
        <v>-119.719</v>
      </c>
      <c r="Y1277" s="49">
        <v>-8888</v>
      </c>
      <c r="Z1277" s="14" t="s">
        <v>1836</v>
      </c>
      <c r="AB1277" s="44" t="s">
        <v>1071</v>
      </c>
      <c r="AC1277" s="14">
        <v>80</v>
      </c>
    </row>
    <row r="1278" spans="2:29" ht="12">
      <c r="B1278" s="34" t="s">
        <v>1030</v>
      </c>
      <c r="F1278" s="21" t="s">
        <v>1046</v>
      </c>
      <c r="G1278" s="21" t="s">
        <v>1046</v>
      </c>
      <c r="H1278" s="14">
        <v>397</v>
      </c>
      <c r="I1278" s="40" t="s">
        <v>886</v>
      </c>
      <c r="J1278" s="21" t="s">
        <v>1046</v>
      </c>
      <c r="K1278" s="1" t="s">
        <v>1087</v>
      </c>
      <c r="L1278" s="2" t="s">
        <v>1366</v>
      </c>
      <c r="N1278" s="2" t="s">
        <v>879</v>
      </c>
      <c r="O1278" s="4" t="s">
        <v>880</v>
      </c>
      <c r="P1278" s="2" t="s">
        <v>1384</v>
      </c>
      <c r="Q1278" s="23" t="s">
        <v>1410</v>
      </c>
      <c r="R1278" s="23" t="s">
        <v>1451</v>
      </c>
      <c r="S1278" s="22">
        <v>23</v>
      </c>
      <c r="U1278" s="3">
        <v>39.84555</v>
      </c>
      <c r="V1278" s="3">
        <v>-119.7127</v>
      </c>
      <c r="Y1278" s="49">
        <v>-8888</v>
      </c>
      <c r="Z1278" s="14" t="s">
        <v>1836</v>
      </c>
      <c r="AB1278" s="44" t="s">
        <v>1071</v>
      </c>
      <c r="AC1278" s="14">
        <v>80</v>
      </c>
    </row>
    <row r="1279" spans="2:29" ht="12">
      <c r="B1279" s="34" t="s">
        <v>1030</v>
      </c>
      <c r="F1279" s="21" t="s">
        <v>1046</v>
      </c>
      <c r="G1279" s="21" t="s">
        <v>1046</v>
      </c>
      <c r="H1279" s="14">
        <v>984</v>
      </c>
      <c r="I1279" s="40" t="s">
        <v>1046</v>
      </c>
      <c r="J1279" s="42">
        <v>8</v>
      </c>
      <c r="K1279" s="1" t="s">
        <v>1087</v>
      </c>
      <c r="L1279" s="2" t="s">
        <v>887</v>
      </c>
      <c r="N1279" s="2" t="s">
        <v>887</v>
      </c>
      <c r="O1279" s="4" t="s">
        <v>888</v>
      </c>
      <c r="P1279" s="2" t="s">
        <v>1384</v>
      </c>
      <c r="Q1279" s="23" t="s">
        <v>1508</v>
      </c>
      <c r="R1279" s="23" t="s">
        <v>1285</v>
      </c>
      <c r="S1279" s="22">
        <v>33</v>
      </c>
      <c r="U1279" s="3">
        <v>41.21616</v>
      </c>
      <c r="V1279" s="3">
        <v>-119.8626</v>
      </c>
      <c r="Y1279" s="48">
        <v>-8888</v>
      </c>
      <c r="Z1279" s="14" t="s">
        <v>889</v>
      </c>
      <c r="AB1279" s="44" t="s">
        <v>1071</v>
      </c>
      <c r="AC1279" s="14">
        <v>79</v>
      </c>
    </row>
    <row r="1280" spans="2:29" ht="12">
      <c r="B1280" s="34" t="s">
        <v>1030</v>
      </c>
      <c r="F1280" s="21" t="s">
        <v>1046</v>
      </c>
      <c r="G1280" s="21" t="s">
        <v>1046</v>
      </c>
      <c r="H1280" s="14">
        <v>985</v>
      </c>
      <c r="I1280" s="40" t="s">
        <v>1046</v>
      </c>
      <c r="J1280" s="21" t="s">
        <v>1046</v>
      </c>
      <c r="K1280" s="1" t="s">
        <v>1087</v>
      </c>
      <c r="L1280" s="2" t="s">
        <v>887</v>
      </c>
      <c r="N1280" s="2" t="s">
        <v>887</v>
      </c>
      <c r="O1280" s="4" t="s">
        <v>888</v>
      </c>
      <c r="P1280" s="2" t="s">
        <v>1384</v>
      </c>
      <c r="Q1280" s="23" t="s">
        <v>1508</v>
      </c>
      <c r="R1280" s="23" t="s">
        <v>1285</v>
      </c>
      <c r="S1280" s="22">
        <v>33</v>
      </c>
      <c r="U1280" s="3">
        <v>41.21596</v>
      </c>
      <c r="V1280" s="3">
        <v>-119.8627</v>
      </c>
      <c r="Y1280" s="48">
        <v>-8888</v>
      </c>
      <c r="Z1280" s="14" t="s">
        <v>889</v>
      </c>
      <c r="AB1280" s="44" t="s">
        <v>1071</v>
      </c>
      <c r="AC1280" s="14">
        <v>79</v>
      </c>
    </row>
    <row r="1281" spans="2:29" ht="12">
      <c r="B1281" s="34" t="s">
        <v>994</v>
      </c>
      <c r="F1281" s="21" t="s">
        <v>1046</v>
      </c>
      <c r="G1281" s="21" t="s">
        <v>1046</v>
      </c>
      <c r="H1281" s="14" t="s">
        <v>1046</v>
      </c>
      <c r="I1281" s="40" t="s">
        <v>1046</v>
      </c>
      <c r="J1281" s="42" t="s">
        <v>1046</v>
      </c>
      <c r="K1281" s="1" t="s">
        <v>1087</v>
      </c>
      <c r="L1281" s="2" t="s">
        <v>1002</v>
      </c>
      <c r="N1281" s="2" t="s">
        <v>1002</v>
      </c>
      <c r="O1281" s="4" t="s">
        <v>19</v>
      </c>
      <c r="P1281" s="2" t="s">
        <v>1323</v>
      </c>
      <c r="Q1281" s="23" t="s">
        <v>1691</v>
      </c>
      <c r="R1281" s="23" t="s">
        <v>1332</v>
      </c>
      <c r="U1281" s="3">
        <v>38.807</v>
      </c>
      <c r="V1281" s="3">
        <v>-114.674</v>
      </c>
      <c r="Y1281" s="11">
        <v>-8888</v>
      </c>
      <c r="AB1281" s="44" t="s">
        <v>997</v>
      </c>
      <c r="AC1281" s="14">
        <v>2003</v>
      </c>
    </row>
    <row r="1282" spans="2:29" ht="12.75">
      <c r="B1282" t="s">
        <v>1044</v>
      </c>
      <c r="C1282" s="4" t="s">
        <v>1045</v>
      </c>
      <c r="D1282" s="4"/>
      <c r="F1282" s="21">
        <v>855</v>
      </c>
      <c r="G1282" s="23">
        <v>71750</v>
      </c>
      <c r="H1282" s="14" t="s">
        <v>1046</v>
      </c>
      <c r="I1282" s="40" t="s">
        <v>1046</v>
      </c>
      <c r="J1282" s="41" t="s">
        <v>1046</v>
      </c>
      <c r="K1282" s="1" t="s">
        <v>1057</v>
      </c>
      <c r="L1282" s="6" t="s">
        <v>890</v>
      </c>
      <c r="N1282" s="2" t="s">
        <v>891</v>
      </c>
      <c r="O1282" s="28" t="s">
        <v>1389</v>
      </c>
      <c r="P1282" s="2" t="s">
        <v>1384</v>
      </c>
      <c r="Q1282" s="26" t="s">
        <v>1536</v>
      </c>
      <c r="R1282" s="26" t="s">
        <v>1451</v>
      </c>
      <c r="S1282" s="27">
        <v>32</v>
      </c>
      <c r="T1282" s="5"/>
      <c r="U1282" s="7">
        <v>39.3013</v>
      </c>
      <c r="V1282" s="7">
        <v>-119.7625</v>
      </c>
      <c r="W1282" s="7"/>
      <c r="X1282" s="7"/>
      <c r="Y1282" s="13">
        <v>85.6</v>
      </c>
      <c r="Z1282" s="28" t="s">
        <v>1390</v>
      </c>
      <c r="AA1282" s="31" t="s">
        <v>1054</v>
      </c>
      <c r="AB1282" s="45" t="s">
        <v>1055</v>
      </c>
      <c r="AC1282" s="14">
        <v>82</v>
      </c>
    </row>
    <row r="1283" spans="2:29" ht="12">
      <c r="B1283" t="s">
        <v>1044</v>
      </c>
      <c r="F1283" s="21" t="s">
        <v>1046</v>
      </c>
      <c r="G1283" s="21">
        <v>71611</v>
      </c>
      <c r="H1283" s="14" t="s">
        <v>1046</v>
      </c>
      <c r="I1283" s="40">
        <v>274</v>
      </c>
      <c r="J1283" s="42" t="s">
        <v>1046</v>
      </c>
      <c r="K1283" s="1" t="s">
        <v>1057</v>
      </c>
      <c r="L1283" s="2" t="s">
        <v>892</v>
      </c>
      <c r="N1283" s="2" t="s">
        <v>893</v>
      </c>
      <c r="O1283" s="4" t="s">
        <v>894</v>
      </c>
      <c r="P1283" s="2" t="s">
        <v>1384</v>
      </c>
      <c r="Q1283" s="23" t="s">
        <v>1557</v>
      </c>
      <c r="R1283" s="23" t="s">
        <v>1451</v>
      </c>
      <c r="S1283" s="22">
        <v>28</v>
      </c>
      <c r="U1283" s="3">
        <v>39.56739</v>
      </c>
      <c r="V1283" s="3">
        <v>-119.7464</v>
      </c>
      <c r="Y1283" s="48">
        <v>-9999</v>
      </c>
      <c r="Z1283" s="18" t="s">
        <v>1479</v>
      </c>
      <c r="AA1283" s="14" t="s">
        <v>1106</v>
      </c>
      <c r="AB1283" s="44" t="s">
        <v>1071</v>
      </c>
      <c r="AC1283" s="14">
        <v>82</v>
      </c>
    </row>
    <row r="1284" spans="2:29" ht="12">
      <c r="B1284" t="s">
        <v>1044</v>
      </c>
      <c r="F1284" s="21" t="s">
        <v>895</v>
      </c>
      <c r="G1284" s="21" t="s">
        <v>896</v>
      </c>
      <c r="H1284" s="14" t="s">
        <v>1046</v>
      </c>
      <c r="I1284" s="40">
        <v>191</v>
      </c>
      <c r="J1284" s="42">
        <v>313</v>
      </c>
      <c r="K1284" s="1" t="s">
        <v>1034</v>
      </c>
      <c r="L1284" s="2" t="s">
        <v>897</v>
      </c>
      <c r="N1284" s="2" t="s">
        <v>898</v>
      </c>
      <c r="O1284" s="4" t="s">
        <v>2030</v>
      </c>
      <c r="P1284" s="2" t="s">
        <v>1353</v>
      </c>
      <c r="Q1284" s="24" t="s">
        <v>1153</v>
      </c>
      <c r="R1284" s="24" t="s">
        <v>1361</v>
      </c>
      <c r="S1284" s="25" t="s">
        <v>1074</v>
      </c>
      <c r="T1284" s="8" t="s">
        <v>1224</v>
      </c>
      <c r="U1284" s="3">
        <v>38.9191</v>
      </c>
      <c r="V1284" s="3">
        <v>-118.1953</v>
      </c>
      <c r="Y1284" s="12">
        <f>62.2</f>
        <v>62.2</v>
      </c>
      <c r="Z1284" s="14" t="s">
        <v>899</v>
      </c>
      <c r="AA1284" s="14" t="s">
        <v>1106</v>
      </c>
      <c r="AB1284" s="8" t="s">
        <v>900</v>
      </c>
      <c r="AC1284" s="14">
        <v>80</v>
      </c>
    </row>
    <row r="1285" spans="2:29" ht="12">
      <c r="B1285" t="s">
        <v>1044</v>
      </c>
      <c r="C1285" t="s">
        <v>901</v>
      </c>
      <c r="F1285" s="21">
        <v>74701</v>
      </c>
      <c r="G1285" s="21">
        <v>71171</v>
      </c>
      <c r="H1285" s="14" t="s">
        <v>1046</v>
      </c>
      <c r="I1285" s="40">
        <v>121</v>
      </c>
      <c r="J1285" s="42">
        <v>36</v>
      </c>
      <c r="K1285" s="1" t="s">
        <v>1047</v>
      </c>
      <c r="L1285" s="4" t="s">
        <v>902</v>
      </c>
      <c r="M1285" s="4" t="s">
        <v>1058</v>
      </c>
      <c r="N1285" s="2" t="s">
        <v>902</v>
      </c>
      <c r="O1285" s="4" t="s">
        <v>903</v>
      </c>
      <c r="P1285" s="2" t="s">
        <v>1344</v>
      </c>
      <c r="Q1285" s="24" t="s">
        <v>1842</v>
      </c>
      <c r="R1285" s="24" t="s">
        <v>1355</v>
      </c>
      <c r="S1285" s="25" t="s">
        <v>1405</v>
      </c>
      <c r="T1285" s="8" t="s">
        <v>1210</v>
      </c>
      <c r="U1285" s="3">
        <v>41.52861</v>
      </c>
      <c r="V1285" s="3">
        <v>-118.47694</v>
      </c>
      <c r="Y1285" s="12">
        <v>24</v>
      </c>
      <c r="Z1285" s="14" t="s">
        <v>1479</v>
      </c>
      <c r="AB1285" s="8" t="s">
        <v>1063</v>
      </c>
      <c r="AC1285" s="14">
        <v>90</v>
      </c>
    </row>
    <row r="1286" spans="2:28" ht="12">
      <c r="B1286" t="s">
        <v>1281</v>
      </c>
      <c r="F1286" s="21" t="s">
        <v>1046</v>
      </c>
      <c r="G1286" s="21" t="s">
        <v>1046</v>
      </c>
      <c r="H1286" s="14" t="s">
        <v>1046</v>
      </c>
      <c r="I1286" s="40" t="s">
        <v>1046</v>
      </c>
      <c r="J1286" s="42">
        <v>285</v>
      </c>
      <c r="K1286" s="1" t="s">
        <v>1047</v>
      </c>
      <c r="L1286" s="2" t="s">
        <v>904</v>
      </c>
      <c r="N1286" s="2" t="s">
        <v>905</v>
      </c>
      <c r="O1286" s="4" t="s">
        <v>906</v>
      </c>
      <c r="P1286" s="2" t="s">
        <v>1323</v>
      </c>
      <c r="Q1286" s="24" t="s">
        <v>1400</v>
      </c>
      <c r="R1286" s="24" t="s">
        <v>1202</v>
      </c>
      <c r="S1286" s="25" t="s">
        <v>1061</v>
      </c>
      <c r="T1286" s="8" t="s">
        <v>907</v>
      </c>
      <c r="U1286" s="3">
        <v>39.74083</v>
      </c>
      <c r="V1286" s="3">
        <v>-115.51194</v>
      </c>
      <c r="Y1286" s="12">
        <v>34</v>
      </c>
      <c r="AB1286" s="8" t="s">
        <v>1063</v>
      </c>
    </row>
    <row r="1287" spans="2:29" ht="12">
      <c r="B1287" t="s">
        <v>1044</v>
      </c>
      <c r="F1287" s="21">
        <v>74456</v>
      </c>
      <c r="G1287" s="21">
        <v>71591</v>
      </c>
      <c r="H1287" s="14" t="s">
        <v>1046</v>
      </c>
      <c r="I1287" s="40">
        <v>276</v>
      </c>
      <c r="J1287" s="42">
        <v>203</v>
      </c>
      <c r="K1287" s="1" t="s">
        <v>1047</v>
      </c>
      <c r="L1287" s="2" t="s">
        <v>1048</v>
      </c>
      <c r="M1287" s="2" t="s">
        <v>1048</v>
      </c>
      <c r="N1287" s="2" t="s">
        <v>908</v>
      </c>
      <c r="O1287" s="4" t="s">
        <v>2468</v>
      </c>
      <c r="P1287" s="2" t="s">
        <v>1384</v>
      </c>
      <c r="Q1287" s="24" t="s">
        <v>1233</v>
      </c>
      <c r="R1287" s="24" t="s">
        <v>2469</v>
      </c>
      <c r="S1287" s="25" t="s">
        <v>2088</v>
      </c>
      <c r="T1287"/>
      <c r="U1287" s="3">
        <v>39.515</v>
      </c>
      <c r="V1287" s="3">
        <v>-119.985</v>
      </c>
      <c r="Y1287" s="12">
        <f>26</f>
        <v>26</v>
      </c>
      <c r="Z1287" s="14" t="s">
        <v>1312</v>
      </c>
      <c r="AA1287" s="14" t="s">
        <v>1054</v>
      </c>
      <c r="AB1287" s="8" t="s">
        <v>909</v>
      </c>
      <c r="AC1287" s="14">
        <v>82</v>
      </c>
    </row>
    <row r="1288" spans="2:29" ht="12">
      <c r="B1288" s="34" t="s">
        <v>1030</v>
      </c>
      <c r="F1288" s="21">
        <v>74541</v>
      </c>
      <c r="G1288" s="14" t="s">
        <v>1046</v>
      </c>
      <c r="H1288" s="14">
        <v>569</v>
      </c>
      <c r="I1288" s="40" t="s">
        <v>1068</v>
      </c>
      <c r="J1288" s="14" t="s">
        <v>1046</v>
      </c>
      <c r="K1288" s="1" t="s">
        <v>1047</v>
      </c>
      <c r="L1288" s="2" t="s">
        <v>910</v>
      </c>
      <c r="N1288" s="2" t="s">
        <v>911</v>
      </c>
      <c r="O1288" s="4" t="s">
        <v>912</v>
      </c>
      <c r="P1288" s="2" t="s">
        <v>1070</v>
      </c>
      <c r="Q1288" s="23" t="s">
        <v>1442</v>
      </c>
      <c r="R1288" s="23" t="s">
        <v>1080</v>
      </c>
      <c r="S1288" s="22">
        <v>31</v>
      </c>
      <c r="U1288" s="3">
        <v>36.7852</v>
      </c>
      <c r="V1288" s="3">
        <v>-116.2849</v>
      </c>
      <c r="Y1288" s="11">
        <v>33.3</v>
      </c>
      <c r="Z1288" s="14" t="s">
        <v>913</v>
      </c>
      <c r="AA1288" s="14" t="s">
        <v>1054</v>
      </c>
      <c r="AB1288" s="45" t="s">
        <v>1055</v>
      </c>
      <c r="AC1288" s="14">
        <v>83</v>
      </c>
    </row>
    <row r="1289" spans="2:29" ht="12">
      <c r="B1289" s="34" t="s">
        <v>1030</v>
      </c>
      <c r="F1289" s="21" t="s">
        <v>1046</v>
      </c>
      <c r="G1289" s="14" t="s">
        <v>1046</v>
      </c>
      <c r="H1289" s="14">
        <v>111</v>
      </c>
      <c r="I1289" s="40" t="s">
        <v>1068</v>
      </c>
      <c r="J1289" s="14" t="s">
        <v>1046</v>
      </c>
      <c r="K1289" s="1" t="s">
        <v>1047</v>
      </c>
      <c r="L1289" s="2" t="s">
        <v>914</v>
      </c>
      <c r="N1289" s="2" t="s">
        <v>915</v>
      </c>
      <c r="O1289" s="4" t="s">
        <v>916</v>
      </c>
      <c r="P1289" s="2" t="s">
        <v>1070</v>
      </c>
      <c r="Q1289" s="23" t="s">
        <v>1680</v>
      </c>
      <c r="R1289" s="23" t="s">
        <v>1060</v>
      </c>
      <c r="S1289" s="22">
        <v>6</v>
      </c>
      <c r="U1289" s="3">
        <v>36.76487</v>
      </c>
      <c r="V1289" s="3">
        <v>-116.3903</v>
      </c>
      <c r="Y1289" s="48">
        <v>-8888</v>
      </c>
      <c r="Z1289" s="14" t="s">
        <v>1734</v>
      </c>
      <c r="AB1289" s="44" t="s">
        <v>1071</v>
      </c>
      <c r="AC1289" s="14">
        <v>83</v>
      </c>
    </row>
    <row r="1290" spans="2:29" ht="12">
      <c r="B1290" t="s">
        <v>1044</v>
      </c>
      <c r="E1290" t="s">
        <v>917</v>
      </c>
      <c r="F1290" s="21">
        <v>2148</v>
      </c>
      <c r="G1290" s="21">
        <v>70730</v>
      </c>
      <c r="H1290" s="14" t="s">
        <v>1046</v>
      </c>
      <c r="I1290" s="40" t="s">
        <v>1046</v>
      </c>
      <c r="J1290" s="42">
        <v>227</v>
      </c>
      <c r="K1290" s="1" t="s">
        <v>1047</v>
      </c>
      <c r="L1290" s="2" t="s">
        <v>918</v>
      </c>
      <c r="M1290" s="2" t="s">
        <v>1048</v>
      </c>
      <c r="N1290" s="2" t="s">
        <v>918</v>
      </c>
      <c r="O1290" s="4" t="s">
        <v>919</v>
      </c>
      <c r="P1290" s="2" t="s">
        <v>1815</v>
      </c>
      <c r="Q1290" s="24" t="s">
        <v>1310</v>
      </c>
      <c r="R1290" s="24" t="s">
        <v>1154</v>
      </c>
      <c r="S1290" s="25" t="s">
        <v>1061</v>
      </c>
      <c r="T1290"/>
      <c r="U1290" s="3">
        <v>39.05</v>
      </c>
      <c r="V1290" s="3">
        <v>-119.36667</v>
      </c>
      <c r="Y1290" s="12">
        <f>27.7</f>
        <v>27.7</v>
      </c>
      <c r="AB1290" s="8" t="s">
        <v>1171</v>
      </c>
      <c r="AC1290" s="14">
        <v>88</v>
      </c>
    </row>
    <row r="1291" spans="2:28" ht="12">
      <c r="B1291" s="34" t="s">
        <v>920</v>
      </c>
      <c r="F1291" s="21" t="s">
        <v>1046</v>
      </c>
      <c r="G1291" s="21" t="s">
        <v>1046</v>
      </c>
      <c r="H1291" s="14" t="s">
        <v>1046</v>
      </c>
      <c r="I1291" s="40" t="s">
        <v>1046</v>
      </c>
      <c r="J1291" s="42">
        <v>329</v>
      </c>
      <c r="K1291" s="1" t="s">
        <v>1057</v>
      </c>
      <c r="L1291" s="2" t="s">
        <v>921</v>
      </c>
      <c r="M1291" s="2" t="s">
        <v>1048</v>
      </c>
      <c r="N1291" s="2" t="s">
        <v>921</v>
      </c>
      <c r="O1291" s="4" t="s">
        <v>922</v>
      </c>
      <c r="P1291" s="2" t="s">
        <v>1353</v>
      </c>
      <c r="Q1291" s="24" t="s">
        <v>305</v>
      </c>
      <c r="R1291" s="24" t="s">
        <v>1761</v>
      </c>
      <c r="S1291" s="22">
        <v>34</v>
      </c>
      <c r="T1291"/>
      <c r="U1291" s="3">
        <v>38.33333</v>
      </c>
      <c r="V1291" s="3">
        <v>-117.96667</v>
      </c>
      <c r="Y1291" s="12">
        <f>40</f>
        <v>40</v>
      </c>
      <c r="AB1291" s="8" t="s">
        <v>1420</v>
      </c>
    </row>
    <row r="1292" spans="2:29" ht="12.75">
      <c r="B1292" s="34" t="s">
        <v>923</v>
      </c>
      <c r="C1292" s="4" t="s">
        <v>1045</v>
      </c>
      <c r="D1292" s="4"/>
      <c r="F1292" s="21" t="s">
        <v>1046</v>
      </c>
      <c r="G1292" s="21">
        <v>71719</v>
      </c>
      <c r="H1292" s="14" t="s">
        <v>1046</v>
      </c>
      <c r="I1292" s="40">
        <v>229</v>
      </c>
      <c r="J1292" s="42" t="s">
        <v>1046</v>
      </c>
      <c r="K1292" s="1" t="s">
        <v>1047</v>
      </c>
      <c r="L1292" s="6" t="s">
        <v>1058</v>
      </c>
      <c r="N1292" s="2" t="s">
        <v>924</v>
      </c>
      <c r="O1292" s="28" t="s">
        <v>912</v>
      </c>
      <c r="P1292" s="2" t="s">
        <v>1070</v>
      </c>
      <c r="Q1292" s="26" t="s">
        <v>1442</v>
      </c>
      <c r="R1292" s="26" t="s">
        <v>1060</v>
      </c>
      <c r="S1292" s="14">
        <v>16</v>
      </c>
      <c r="T1292" s="5"/>
      <c r="U1292" s="7">
        <v>36.80766</v>
      </c>
      <c r="V1292" s="7">
        <v>-116.3478</v>
      </c>
      <c r="W1292" s="7"/>
      <c r="X1292" s="7"/>
      <c r="Y1292" s="13">
        <v>26.1</v>
      </c>
      <c r="Z1292" s="28" t="s">
        <v>2431</v>
      </c>
      <c r="AA1292" s="31" t="s">
        <v>1054</v>
      </c>
      <c r="AB1292" s="44" t="s">
        <v>1071</v>
      </c>
      <c r="AC1292" s="14">
        <v>83</v>
      </c>
    </row>
    <row r="1293" spans="2:29" ht="12.75">
      <c r="B1293" t="s">
        <v>1044</v>
      </c>
      <c r="C1293" s="4" t="s">
        <v>1045</v>
      </c>
      <c r="D1293" s="4"/>
      <c r="F1293" s="21">
        <v>74534</v>
      </c>
      <c r="G1293" s="21">
        <v>70128</v>
      </c>
      <c r="H1293" s="14" t="s">
        <v>1046</v>
      </c>
      <c r="I1293" s="40">
        <v>229</v>
      </c>
      <c r="J1293" s="42" t="s">
        <v>1046</v>
      </c>
      <c r="K1293" s="1" t="s">
        <v>1047</v>
      </c>
      <c r="L1293" s="6" t="s">
        <v>1058</v>
      </c>
      <c r="N1293" s="2" t="s">
        <v>925</v>
      </c>
      <c r="O1293" s="28" t="s">
        <v>926</v>
      </c>
      <c r="P1293" s="2" t="s">
        <v>1070</v>
      </c>
      <c r="Q1293" s="26" t="s">
        <v>1442</v>
      </c>
      <c r="R1293" s="26" t="s">
        <v>1254</v>
      </c>
      <c r="S1293" s="27">
        <v>35</v>
      </c>
      <c r="T1293" s="5"/>
      <c r="U1293" s="7">
        <v>36.76596</v>
      </c>
      <c r="V1293" s="7">
        <v>-116.6859</v>
      </c>
      <c r="W1293" s="7"/>
      <c r="X1293" s="7"/>
      <c r="Y1293" s="13">
        <v>28.9</v>
      </c>
      <c r="Z1293" s="30" t="s">
        <v>927</v>
      </c>
      <c r="AA1293" s="31" t="s">
        <v>1106</v>
      </c>
      <c r="AB1293" s="45" t="s">
        <v>1055</v>
      </c>
      <c r="AC1293" s="14">
        <v>87</v>
      </c>
    </row>
    <row r="1294" spans="2:29" ht="12">
      <c r="B1294" t="s">
        <v>1044</v>
      </c>
      <c r="F1294" s="21">
        <v>958</v>
      </c>
      <c r="G1294" s="21">
        <v>71757</v>
      </c>
      <c r="H1294" s="14" t="s">
        <v>1046</v>
      </c>
      <c r="I1294" s="40">
        <v>163</v>
      </c>
      <c r="J1294" s="42">
        <v>279</v>
      </c>
      <c r="K1294" s="20" t="s">
        <v>1047</v>
      </c>
      <c r="L1294" s="4" t="s">
        <v>928</v>
      </c>
      <c r="M1294" s="4" t="s">
        <v>1048</v>
      </c>
      <c r="N1294" s="4" t="s">
        <v>928</v>
      </c>
      <c r="O1294" s="4" t="s">
        <v>929</v>
      </c>
      <c r="P1294" s="2" t="s">
        <v>1244</v>
      </c>
      <c r="Q1294" s="24" t="s">
        <v>1385</v>
      </c>
      <c r="R1294" s="24" t="s">
        <v>1572</v>
      </c>
      <c r="S1294" s="25" t="s">
        <v>1438</v>
      </c>
      <c r="T1294" s="8" t="s">
        <v>1226</v>
      </c>
      <c r="U1294" s="3">
        <v>39.2375</v>
      </c>
      <c r="V1294" s="3">
        <v>-116.988</v>
      </c>
      <c r="Y1294" s="12">
        <f>28.9</f>
        <v>28.9</v>
      </c>
      <c r="Z1294" s="14" t="s">
        <v>930</v>
      </c>
      <c r="AA1294" s="14" t="s">
        <v>1054</v>
      </c>
      <c r="AB1294" s="8" t="s">
        <v>2177</v>
      </c>
      <c r="AC1294" s="14">
        <v>82</v>
      </c>
    </row>
    <row r="1295" spans="2:29" ht="12.75">
      <c r="B1295" t="s">
        <v>1044</v>
      </c>
      <c r="C1295" s="4" t="s">
        <v>1045</v>
      </c>
      <c r="D1295" s="4"/>
      <c r="F1295" s="21" t="s">
        <v>1046</v>
      </c>
      <c r="G1295" s="21">
        <v>70209</v>
      </c>
      <c r="H1295" s="14" t="s">
        <v>1046</v>
      </c>
      <c r="I1295" s="40">
        <v>187</v>
      </c>
      <c r="J1295" s="21" t="s">
        <v>1046</v>
      </c>
      <c r="K1295" s="1" t="s">
        <v>1047</v>
      </c>
      <c r="L1295" s="2" t="s">
        <v>1861</v>
      </c>
      <c r="N1295" s="2" t="s">
        <v>931</v>
      </c>
      <c r="O1295" s="28" t="s">
        <v>932</v>
      </c>
      <c r="P1295" s="2" t="s">
        <v>1152</v>
      </c>
      <c r="Q1295" s="26" t="s">
        <v>1324</v>
      </c>
      <c r="R1295" s="26" t="s">
        <v>1154</v>
      </c>
      <c r="S1295" s="27">
        <v>12</v>
      </c>
      <c r="T1295" s="5"/>
      <c r="U1295" s="7">
        <v>38.74895</v>
      </c>
      <c r="V1295" s="7">
        <v>-119.3652</v>
      </c>
      <c r="W1295" s="7"/>
      <c r="X1295" s="7"/>
      <c r="Y1295" s="48">
        <v>-8888</v>
      </c>
      <c r="Z1295" s="30" t="s">
        <v>1390</v>
      </c>
      <c r="AA1295" s="32" t="s">
        <v>1054</v>
      </c>
      <c r="AB1295" s="44" t="s">
        <v>1071</v>
      </c>
      <c r="AC1295" s="14">
        <v>88</v>
      </c>
    </row>
    <row r="1296" spans="2:29" ht="12.75">
      <c r="B1296" t="s">
        <v>1044</v>
      </c>
      <c r="C1296" s="4" t="s">
        <v>1045</v>
      </c>
      <c r="D1296" s="4"/>
      <c r="F1296" s="21" t="s">
        <v>1046</v>
      </c>
      <c r="G1296" s="21">
        <v>70210</v>
      </c>
      <c r="H1296" s="14" t="s">
        <v>1046</v>
      </c>
      <c r="I1296" s="40">
        <v>187</v>
      </c>
      <c r="J1296" s="21" t="s">
        <v>1046</v>
      </c>
      <c r="K1296" s="1" t="s">
        <v>1047</v>
      </c>
      <c r="L1296" s="2" t="s">
        <v>1861</v>
      </c>
      <c r="N1296" s="2" t="s">
        <v>931</v>
      </c>
      <c r="O1296" s="28" t="s">
        <v>932</v>
      </c>
      <c r="P1296" s="2" t="s">
        <v>1152</v>
      </c>
      <c r="Q1296" s="26" t="s">
        <v>1324</v>
      </c>
      <c r="R1296" s="26" t="s">
        <v>1154</v>
      </c>
      <c r="S1296" s="27">
        <v>12</v>
      </c>
      <c r="T1296" s="5"/>
      <c r="U1296" s="7">
        <v>38.74899</v>
      </c>
      <c r="V1296" s="7">
        <v>-119.3652</v>
      </c>
      <c r="W1296" s="7"/>
      <c r="X1296" s="7"/>
      <c r="Y1296" s="48">
        <v>-8888</v>
      </c>
      <c r="Z1296" s="30" t="s">
        <v>1390</v>
      </c>
      <c r="AA1296" s="32" t="s">
        <v>1106</v>
      </c>
      <c r="AB1296" s="44" t="s">
        <v>1071</v>
      </c>
      <c r="AC1296" s="14">
        <v>88</v>
      </c>
    </row>
    <row r="1297" spans="2:29" ht="12.75">
      <c r="B1297" t="s">
        <v>1044</v>
      </c>
      <c r="C1297" s="4" t="s">
        <v>1045</v>
      </c>
      <c r="D1297" s="4"/>
      <c r="F1297" s="21" t="s">
        <v>1046</v>
      </c>
      <c r="G1297" s="21">
        <v>71712</v>
      </c>
      <c r="H1297" s="14" t="s">
        <v>1046</v>
      </c>
      <c r="I1297" s="40">
        <v>187</v>
      </c>
      <c r="J1297" s="21" t="s">
        <v>1046</v>
      </c>
      <c r="K1297" s="1" t="s">
        <v>1047</v>
      </c>
      <c r="L1297" s="2" t="s">
        <v>1861</v>
      </c>
      <c r="N1297" s="2" t="s">
        <v>931</v>
      </c>
      <c r="O1297" s="28" t="s">
        <v>932</v>
      </c>
      <c r="P1297" s="2" t="s">
        <v>1152</v>
      </c>
      <c r="Q1297" s="26" t="s">
        <v>1324</v>
      </c>
      <c r="R1297" s="26" t="s">
        <v>1154</v>
      </c>
      <c r="S1297" s="27">
        <v>11</v>
      </c>
      <c r="T1297" s="5"/>
      <c r="U1297" s="7">
        <v>38.74915</v>
      </c>
      <c r="V1297" s="7">
        <v>-119.37</v>
      </c>
      <c r="W1297" s="7"/>
      <c r="X1297" s="7"/>
      <c r="Y1297" s="48">
        <v>-8888</v>
      </c>
      <c r="Z1297" s="30" t="s">
        <v>1390</v>
      </c>
      <c r="AA1297" s="32" t="s">
        <v>1054</v>
      </c>
      <c r="AB1297" s="44" t="s">
        <v>1071</v>
      </c>
      <c r="AC1297" s="14">
        <v>88</v>
      </c>
    </row>
    <row r="1298" spans="2:29" ht="12">
      <c r="B1298" t="s">
        <v>1281</v>
      </c>
      <c r="F1298" s="21">
        <v>74407</v>
      </c>
      <c r="G1298" s="21" t="s">
        <v>933</v>
      </c>
      <c r="H1298" s="14" t="s">
        <v>1046</v>
      </c>
      <c r="I1298" s="40">
        <v>187</v>
      </c>
      <c r="J1298" s="42">
        <v>307</v>
      </c>
      <c r="K1298" s="1" t="s">
        <v>1057</v>
      </c>
      <c r="L1298" s="2" t="s">
        <v>934</v>
      </c>
      <c r="N1298" s="2" t="s">
        <v>935</v>
      </c>
      <c r="O1298" s="4" t="s">
        <v>936</v>
      </c>
      <c r="P1298" s="2" t="s">
        <v>1152</v>
      </c>
      <c r="Q1298" s="24" t="s">
        <v>1324</v>
      </c>
      <c r="R1298" s="24" t="s">
        <v>1154</v>
      </c>
      <c r="S1298" s="25" t="s">
        <v>1976</v>
      </c>
      <c r="T1298" s="8" t="s">
        <v>1133</v>
      </c>
      <c r="U1298" s="3">
        <v>38.75333</v>
      </c>
      <c r="V1298" s="3">
        <v>-119.37667</v>
      </c>
      <c r="Y1298" s="12">
        <f>47.2</f>
        <v>47.2</v>
      </c>
      <c r="Z1298" s="14" t="s">
        <v>1390</v>
      </c>
      <c r="AA1298" s="14" t="s">
        <v>1054</v>
      </c>
      <c r="AB1298" s="8" t="s">
        <v>937</v>
      </c>
      <c r="AC1298" s="14">
        <v>86</v>
      </c>
    </row>
    <row r="1299" spans="2:29" ht="12">
      <c r="B1299" t="s">
        <v>1044</v>
      </c>
      <c r="F1299" s="21">
        <v>74626</v>
      </c>
      <c r="G1299" s="21">
        <v>70399</v>
      </c>
      <c r="H1299" s="14" t="s">
        <v>1046</v>
      </c>
      <c r="I1299" s="40">
        <v>179</v>
      </c>
      <c r="J1299" s="42">
        <v>218</v>
      </c>
      <c r="K1299" s="1" t="s">
        <v>1047</v>
      </c>
      <c r="L1299" s="2" t="s">
        <v>938</v>
      </c>
      <c r="M1299" s="2" t="s">
        <v>2276</v>
      </c>
      <c r="N1299" s="2" t="s">
        <v>938</v>
      </c>
      <c r="O1299" s="4" t="s">
        <v>563</v>
      </c>
      <c r="P1299" s="2" t="s">
        <v>1152</v>
      </c>
      <c r="Q1299" s="24" t="s">
        <v>1385</v>
      </c>
      <c r="R1299" s="24" t="s">
        <v>282</v>
      </c>
      <c r="S1299" s="25" t="s">
        <v>1074</v>
      </c>
      <c r="T1299" s="8" t="s">
        <v>1838</v>
      </c>
      <c r="U1299" s="3">
        <v>39.26833</v>
      </c>
      <c r="V1299" s="3">
        <v>-119.56</v>
      </c>
      <c r="Y1299" s="12">
        <f>26.7</f>
        <v>26.7</v>
      </c>
      <c r="Z1299" s="18" t="s">
        <v>1492</v>
      </c>
      <c r="AA1299" s="14" t="s">
        <v>1054</v>
      </c>
      <c r="AB1299" s="8" t="s">
        <v>1816</v>
      </c>
      <c r="AC1299" s="14">
        <v>82</v>
      </c>
    </row>
    <row r="1300" spans="2:28" ht="12">
      <c r="B1300" t="s">
        <v>939</v>
      </c>
      <c r="F1300" s="21" t="s">
        <v>1046</v>
      </c>
      <c r="G1300" s="21" t="s">
        <v>1046</v>
      </c>
      <c r="H1300" s="14" t="s">
        <v>1046</v>
      </c>
      <c r="I1300" s="40" t="s">
        <v>1046</v>
      </c>
      <c r="J1300" s="42">
        <v>334</v>
      </c>
      <c r="K1300" s="1" t="s">
        <v>1047</v>
      </c>
      <c r="L1300" s="2" t="s">
        <v>1058</v>
      </c>
      <c r="M1300" s="2" t="s">
        <v>1058</v>
      </c>
      <c r="N1300" s="2" t="s">
        <v>940</v>
      </c>
      <c r="O1300" s="4" t="s">
        <v>941</v>
      </c>
      <c r="P1300" s="2" t="s">
        <v>1070</v>
      </c>
      <c r="Q1300" s="24" t="s">
        <v>942</v>
      </c>
      <c r="R1300" s="24" t="s">
        <v>1692</v>
      </c>
      <c r="S1300" s="25">
        <v>36</v>
      </c>
      <c r="T1300" s="8" t="s">
        <v>93</v>
      </c>
      <c r="U1300" s="3">
        <v>38.065</v>
      </c>
      <c r="V1300" s="3">
        <v>-117.10278</v>
      </c>
      <c r="Y1300" s="12">
        <v>28</v>
      </c>
      <c r="AB1300" s="8" t="s">
        <v>1063</v>
      </c>
    </row>
    <row r="1301" spans="2:29" ht="12">
      <c r="B1301" s="34" t="s">
        <v>1030</v>
      </c>
      <c r="F1301" s="21">
        <v>74581</v>
      </c>
      <c r="G1301" s="21" t="s">
        <v>1046</v>
      </c>
      <c r="H1301" s="14">
        <v>358</v>
      </c>
      <c r="I1301" s="40" t="s">
        <v>943</v>
      </c>
      <c r="J1301" s="21" t="s">
        <v>1046</v>
      </c>
      <c r="K1301" s="1" t="s">
        <v>1047</v>
      </c>
      <c r="L1301" s="2" t="s">
        <v>1058</v>
      </c>
      <c r="N1301" s="2" t="s">
        <v>940</v>
      </c>
      <c r="O1301" s="4" t="s">
        <v>941</v>
      </c>
      <c r="P1301" s="2" t="s">
        <v>1070</v>
      </c>
      <c r="Q1301" s="23" t="s">
        <v>1354</v>
      </c>
      <c r="R1301" s="23" t="s">
        <v>1572</v>
      </c>
      <c r="S1301" s="22">
        <v>16</v>
      </c>
      <c r="U1301" s="3">
        <v>38.10808</v>
      </c>
      <c r="V1301" s="3">
        <v>-117.0473</v>
      </c>
      <c r="Y1301" s="11">
        <v>22.2</v>
      </c>
      <c r="Z1301" s="14" t="s">
        <v>1042</v>
      </c>
      <c r="AA1301" s="14" t="s">
        <v>1106</v>
      </c>
      <c r="AB1301" s="45" t="s">
        <v>1055</v>
      </c>
      <c r="AC1301" s="14">
        <v>87</v>
      </c>
    </row>
    <row r="1302" spans="2:28" ht="12">
      <c r="B1302" t="s">
        <v>1044</v>
      </c>
      <c r="F1302" s="21" t="s">
        <v>1046</v>
      </c>
      <c r="G1302" s="21" t="s">
        <v>1046</v>
      </c>
      <c r="H1302" s="14" t="s">
        <v>1046</v>
      </c>
      <c r="I1302" s="40">
        <v>281</v>
      </c>
      <c r="J1302" s="42">
        <v>214</v>
      </c>
      <c r="K1302" s="1" t="s">
        <v>1047</v>
      </c>
      <c r="L1302" s="2" t="s">
        <v>945</v>
      </c>
      <c r="M1302" s="2" t="s">
        <v>1048</v>
      </c>
      <c r="N1302" s="2" t="s">
        <v>944</v>
      </c>
      <c r="O1302" s="4" t="s">
        <v>1389</v>
      </c>
      <c r="P1302" s="2" t="s">
        <v>1384</v>
      </c>
      <c r="Q1302" s="24" t="s">
        <v>1385</v>
      </c>
      <c r="R1302" s="24" t="s">
        <v>1451</v>
      </c>
      <c r="S1302" s="25" t="s">
        <v>1196</v>
      </c>
      <c r="T1302"/>
      <c r="U1302" s="3">
        <v>39.275</v>
      </c>
      <c r="V1302" s="3">
        <v>-119.78</v>
      </c>
      <c r="Y1302" s="12">
        <f>26</f>
        <v>26</v>
      </c>
      <c r="AB1302" s="8" t="s">
        <v>946</v>
      </c>
    </row>
    <row r="1303" spans="2:29" ht="12.75">
      <c r="B1303" t="s">
        <v>1044</v>
      </c>
      <c r="C1303" s="4" t="s">
        <v>1045</v>
      </c>
      <c r="D1303" s="4"/>
      <c r="F1303" s="21">
        <v>74446</v>
      </c>
      <c r="G1303" s="23">
        <v>71669</v>
      </c>
      <c r="H1303" s="14" t="s">
        <v>1046</v>
      </c>
      <c r="I1303" s="40">
        <v>281</v>
      </c>
      <c r="J1303" s="41" t="s">
        <v>1046</v>
      </c>
      <c r="K1303" s="1" t="s">
        <v>1047</v>
      </c>
      <c r="L1303" s="6" t="s">
        <v>1048</v>
      </c>
      <c r="N1303" s="2" t="s">
        <v>944</v>
      </c>
      <c r="O1303" s="28" t="s">
        <v>1383</v>
      </c>
      <c r="P1303" s="2" t="s">
        <v>1384</v>
      </c>
      <c r="Q1303" s="26" t="s">
        <v>1385</v>
      </c>
      <c r="R1303" s="26" t="s">
        <v>1451</v>
      </c>
      <c r="S1303" s="27">
        <v>6</v>
      </c>
      <c r="T1303" s="5"/>
      <c r="U1303" s="7">
        <v>39.28108</v>
      </c>
      <c r="V1303" s="7">
        <v>-119.779</v>
      </c>
      <c r="W1303" s="7"/>
      <c r="X1303" s="7"/>
      <c r="Y1303" s="13">
        <v>26</v>
      </c>
      <c r="Z1303" s="28" t="s">
        <v>1312</v>
      </c>
      <c r="AA1303" s="31" t="s">
        <v>1054</v>
      </c>
      <c r="AB1303" s="45" t="s">
        <v>1055</v>
      </c>
      <c r="AC1303" s="14">
        <v>82</v>
      </c>
    </row>
    <row r="1304" spans="2:28" ht="12">
      <c r="B1304" t="s">
        <v>1044</v>
      </c>
      <c r="F1304" s="21" t="s">
        <v>1046</v>
      </c>
      <c r="G1304" s="21" t="s">
        <v>1046</v>
      </c>
      <c r="H1304" s="14" t="s">
        <v>1046</v>
      </c>
      <c r="I1304" s="40" t="s">
        <v>1046</v>
      </c>
      <c r="J1304" s="42">
        <v>224</v>
      </c>
      <c r="K1304" s="1" t="s">
        <v>1057</v>
      </c>
      <c r="L1304" s="2" t="s">
        <v>947</v>
      </c>
      <c r="N1304" s="2" t="s">
        <v>948</v>
      </c>
      <c r="O1304" s="4" t="s">
        <v>2153</v>
      </c>
      <c r="P1304" s="2" t="s">
        <v>1815</v>
      </c>
      <c r="Q1304" s="24" t="s">
        <v>1310</v>
      </c>
      <c r="R1304" s="24" t="s">
        <v>1451</v>
      </c>
      <c r="S1304" s="25" t="s">
        <v>1900</v>
      </c>
      <c r="T1304" s="8" t="s">
        <v>0</v>
      </c>
      <c r="U1304" s="3">
        <v>39.06194</v>
      </c>
      <c r="V1304" s="3">
        <v>-119.75139</v>
      </c>
      <c r="Y1304" s="12">
        <v>40</v>
      </c>
      <c r="AB1304" s="8" t="s">
        <v>1063</v>
      </c>
    </row>
    <row r="1305" spans="2:29" ht="12">
      <c r="B1305" s="34" t="s">
        <v>1030</v>
      </c>
      <c r="F1305" s="21">
        <v>74504</v>
      </c>
      <c r="G1305" s="21" t="s">
        <v>1046</v>
      </c>
      <c r="H1305" s="14">
        <v>576</v>
      </c>
      <c r="I1305" s="40" t="s">
        <v>1573</v>
      </c>
      <c r="J1305" s="42">
        <v>426</v>
      </c>
      <c r="K1305" s="1" t="s">
        <v>1087</v>
      </c>
      <c r="L1305" s="2" t="s">
        <v>949</v>
      </c>
      <c r="N1305" s="2" t="s">
        <v>831</v>
      </c>
      <c r="O1305" s="4" t="s">
        <v>950</v>
      </c>
      <c r="P1305" s="2" t="s">
        <v>1330</v>
      </c>
      <c r="Q1305" s="23" t="s">
        <v>2447</v>
      </c>
      <c r="R1305" s="23" t="s">
        <v>2080</v>
      </c>
      <c r="S1305" s="22">
        <v>33</v>
      </c>
      <c r="T1305" s="1" t="s">
        <v>1155</v>
      </c>
      <c r="U1305" s="3">
        <v>36.17421</v>
      </c>
      <c r="V1305" s="3">
        <v>-115.4787</v>
      </c>
      <c r="Y1305" s="11">
        <v>25.6</v>
      </c>
      <c r="Z1305" s="14" t="s">
        <v>1734</v>
      </c>
      <c r="AA1305" s="14" t="s">
        <v>1106</v>
      </c>
      <c r="AB1305" s="8" t="s">
        <v>1063</v>
      </c>
      <c r="AC1305" s="14">
        <v>72</v>
      </c>
    </row>
    <row r="1306" spans="2:29" ht="12">
      <c r="B1306" t="s">
        <v>1044</v>
      </c>
      <c r="C1306" t="s">
        <v>951</v>
      </c>
      <c r="F1306" s="21" t="s">
        <v>1046</v>
      </c>
      <c r="G1306" s="21">
        <v>71243</v>
      </c>
      <c r="H1306" s="14" t="s">
        <v>1046</v>
      </c>
      <c r="I1306" s="40">
        <v>148</v>
      </c>
      <c r="J1306" s="42">
        <v>165</v>
      </c>
      <c r="K1306" s="1" t="s">
        <v>1087</v>
      </c>
      <c r="L1306" s="2" t="s">
        <v>952</v>
      </c>
      <c r="N1306" s="2" t="s">
        <v>832</v>
      </c>
      <c r="O1306" s="4" t="s">
        <v>953</v>
      </c>
      <c r="P1306" s="2" t="s">
        <v>1244</v>
      </c>
      <c r="Q1306" s="24" t="s">
        <v>1378</v>
      </c>
      <c r="R1306" s="24" t="s">
        <v>1254</v>
      </c>
      <c r="S1306" s="25" t="s">
        <v>1119</v>
      </c>
      <c r="T1306"/>
      <c r="U1306" s="3">
        <v>40.74934</v>
      </c>
      <c r="V1306" s="3">
        <v>-116.7011</v>
      </c>
      <c r="Y1306" s="49">
        <v>-8888</v>
      </c>
      <c r="Z1306" s="18" t="s">
        <v>954</v>
      </c>
      <c r="AA1306" s="14" t="s">
        <v>1106</v>
      </c>
      <c r="AB1306" s="8" t="s">
        <v>1313</v>
      </c>
      <c r="AC1306" s="14">
        <v>85</v>
      </c>
    </row>
    <row r="1307" spans="2:30" ht="12">
      <c r="B1307" s="14" t="s">
        <v>955</v>
      </c>
      <c r="F1307" s="21" t="s">
        <v>1046</v>
      </c>
      <c r="G1307" s="21" t="s">
        <v>956</v>
      </c>
      <c r="H1307" s="17">
        <v>83</v>
      </c>
      <c r="I1307" s="40">
        <v>58</v>
      </c>
      <c r="J1307" s="42">
        <v>61</v>
      </c>
      <c r="K1307" s="1" t="s">
        <v>1034</v>
      </c>
      <c r="L1307" s="4" t="s">
        <v>957</v>
      </c>
      <c r="M1307" s="4"/>
      <c r="N1307" s="2" t="s">
        <v>958</v>
      </c>
      <c r="O1307" s="14" t="s">
        <v>2233</v>
      </c>
      <c r="P1307" s="2" t="s">
        <v>1732</v>
      </c>
      <c r="Q1307" s="24" t="s">
        <v>1845</v>
      </c>
      <c r="R1307" s="24" t="s">
        <v>1870</v>
      </c>
      <c r="S1307" s="25" t="s">
        <v>2278</v>
      </c>
      <c r="T1307" s="8" t="s">
        <v>1897</v>
      </c>
      <c r="U1307" s="3">
        <v>41.64717</v>
      </c>
      <c r="V1307" s="3">
        <v>-115.77567</v>
      </c>
      <c r="Y1307" s="12">
        <f>54</f>
        <v>54</v>
      </c>
      <c r="Z1307" s="14" t="s">
        <v>1042</v>
      </c>
      <c r="AA1307" s="18" t="s">
        <v>2062</v>
      </c>
      <c r="AB1307" s="8" t="s">
        <v>1220</v>
      </c>
      <c r="AC1307" s="18" t="s">
        <v>2062</v>
      </c>
      <c r="AD1307" t="s">
        <v>959</v>
      </c>
    </row>
    <row r="1308" spans="2:29" ht="12">
      <c r="B1308" s="34" t="s">
        <v>1030</v>
      </c>
      <c r="F1308" s="21" t="s">
        <v>960</v>
      </c>
      <c r="G1308" s="21" t="s">
        <v>961</v>
      </c>
      <c r="H1308" s="14">
        <v>26</v>
      </c>
      <c r="I1308" s="40" t="s">
        <v>962</v>
      </c>
      <c r="J1308" s="42">
        <v>352.2</v>
      </c>
      <c r="K1308" s="1" t="s">
        <v>1034</v>
      </c>
      <c r="L1308" s="2" t="s">
        <v>963</v>
      </c>
      <c r="N1308" s="2" t="s">
        <v>964</v>
      </c>
      <c r="O1308" s="4" t="s">
        <v>965</v>
      </c>
      <c r="P1308" s="2" t="s">
        <v>1323</v>
      </c>
      <c r="Q1308" s="23" t="s">
        <v>1161</v>
      </c>
      <c r="R1308" s="23" t="s">
        <v>1177</v>
      </c>
      <c r="S1308" s="22">
        <v>33</v>
      </c>
      <c r="T1308" s="8" t="s">
        <v>1041</v>
      </c>
      <c r="U1308" s="3">
        <v>38.95115</v>
      </c>
      <c r="V1308" s="3">
        <v>-115.2329</v>
      </c>
      <c r="Y1308" s="12">
        <f>51.8</f>
        <v>51.8</v>
      </c>
      <c r="Z1308" s="14" t="s">
        <v>1042</v>
      </c>
      <c r="AB1308" s="8" t="s">
        <v>1235</v>
      </c>
      <c r="AC1308" s="14">
        <v>78</v>
      </c>
    </row>
    <row r="1309" spans="2:29" ht="12">
      <c r="B1309" s="34" t="s">
        <v>1030</v>
      </c>
      <c r="F1309" s="21" t="s">
        <v>1046</v>
      </c>
      <c r="G1309" s="21" t="s">
        <v>1046</v>
      </c>
      <c r="H1309" s="14">
        <v>1024</v>
      </c>
      <c r="I1309" s="40" t="s">
        <v>969</v>
      </c>
      <c r="J1309" s="42">
        <v>309</v>
      </c>
      <c r="K1309" s="1" t="s">
        <v>1034</v>
      </c>
      <c r="L1309" s="2" t="s">
        <v>970</v>
      </c>
      <c r="N1309" s="2" t="s">
        <v>967</v>
      </c>
      <c r="O1309" s="4" t="s">
        <v>968</v>
      </c>
      <c r="P1309" s="2" t="s">
        <v>1152</v>
      </c>
      <c r="Q1309" s="23" t="s">
        <v>1153</v>
      </c>
      <c r="R1309" s="23" t="s">
        <v>1659</v>
      </c>
      <c r="S1309" s="22">
        <v>34</v>
      </c>
      <c r="U1309" s="3">
        <v>38.85979</v>
      </c>
      <c r="V1309" s="3">
        <v>-119.1749</v>
      </c>
      <c r="Y1309" s="49">
        <v>-9999</v>
      </c>
      <c r="Z1309" s="14" t="s">
        <v>1300</v>
      </c>
      <c r="AA1309" s="14" t="s">
        <v>1106</v>
      </c>
      <c r="AB1309" s="8" t="s">
        <v>971</v>
      </c>
      <c r="AC1309" s="14">
        <v>86</v>
      </c>
    </row>
    <row r="1310" spans="2:29" ht="12">
      <c r="B1310" t="s">
        <v>1281</v>
      </c>
      <c r="F1310" s="21" t="s">
        <v>1046</v>
      </c>
      <c r="G1310" s="21">
        <v>71689</v>
      </c>
      <c r="H1310" s="14" t="s">
        <v>1046</v>
      </c>
      <c r="I1310" s="40">
        <v>186</v>
      </c>
      <c r="J1310" s="42">
        <v>308</v>
      </c>
      <c r="K1310" s="1" t="s">
        <v>1087</v>
      </c>
      <c r="L1310" s="2" t="s">
        <v>966</v>
      </c>
      <c r="N1310" s="2" t="s">
        <v>967</v>
      </c>
      <c r="O1310" s="4" t="s">
        <v>968</v>
      </c>
      <c r="P1310" s="2" t="s">
        <v>1152</v>
      </c>
      <c r="Q1310" s="24" t="s">
        <v>1691</v>
      </c>
      <c r="R1310" s="24" t="s">
        <v>1659</v>
      </c>
      <c r="S1310" s="25">
        <v>34</v>
      </c>
      <c r="T1310"/>
      <c r="U1310" s="3">
        <v>38.76718</v>
      </c>
      <c r="V1310" s="3">
        <v>-119.1732</v>
      </c>
      <c r="Y1310" s="49">
        <v>-8888</v>
      </c>
      <c r="Z1310" s="18" t="s">
        <v>1390</v>
      </c>
      <c r="AA1310" s="14" t="s">
        <v>1106</v>
      </c>
      <c r="AB1310" s="8" t="s">
        <v>1071</v>
      </c>
      <c r="AC1310" s="14">
        <v>86</v>
      </c>
    </row>
    <row r="1311" spans="2:29" ht="12.75">
      <c r="B1311" s="34" t="s">
        <v>972</v>
      </c>
      <c r="F1311" s="21">
        <v>74146</v>
      </c>
      <c r="G1311" s="21" t="s">
        <v>1046</v>
      </c>
      <c r="H1311" s="14" t="s">
        <v>1046</v>
      </c>
      <c r="I1311" s="40">
        <v>61</v>
      </c>
      <c r="J1311" s="42">
        <v>73</v>
      </c>
      <c r="K1311" s="1" t="s">
        <v>1034</v>
      </c>
      <c r="L1311" s="4" t="s">
        <v>1099</v>
      </c>
      <c r="M1311" s="4"/>
      <c r="N1311" s="2" t="s">
        <v>973</v>
      </c>
      <c r="O1311" s="28" t="s">
        <v>974</v>
      </c>
      <c r="P1311" s="2" t="s">
        <v>1732</v>
      </c>
      <c r="Q1311" s="24" t="s">
        <v>1892</v>
      </c>
      <c r="R1311" s="24" t="s">
        <v>1829</v>
      </c>
      <c r="S1311" s="25" t="s">
        <v>1061</v>
      </c>
      <c r="T1311" s="24" t="s">
        <v>1133</v>
      </c>
      <c r="U1311" s="3">
        <v>41.40917</v>
      </c>
      <c r="V1311" s="3">
        <v>-114.67417</v>
      </c>
      <c r="Y1311" s="12">
        <f>58.9</f>
        <v>58.9</v>
      </c>
      <c r="Z1311" s="28" t="s">
        <v>975</v>
      </c>
      <c r="AA1311" s="15"/>
      <c r="AB1311" s="8" t="s">
        <v>976</v>
      </c>
      <c r="AC1311" s="14">
        <v>68</v>
      </c>
    </row>
    <row r="1312" spans="2:29" ht="12">
      <c r="B1312" s="34" t="s">
        <v>1030</v>
      </c>
      <c r="F1312" s="21" t="s">
        <v>1046</v>
      </c>
      <c r="G1312" s="21">
        <v>71691</v>
      </c>
      <c r="H1312" s="14">
        <v>1025</v>
      </c>
      <c r="I1312" s="40" t="s">
        <v>977</v>
      </c>
      <c r="J1312" s="42" t="s">
        <v>1046</v>
      </c>
      <c r="K1312" s="1" t="s">
        <v>1034</v>
      </c>
      <c r="L1312" s="2" t="s">
        <v>1099</v>
      </c>
      <c r="N1312" s="2" t="s">
        <v>973</v>
      </c>
      <c r="O1312" s="4" t="s">
        <v>974</v>
      </c>
      <c r="P1312" s="2" t="s">
        <v>1732</v>
      </c>
      <c r="Q1312" s="23" t="s">
        <v>1892</v>
      </c>
      <c r="R1312" s="23" t="s">
        <v>1829</v>
      </c>
      <c r="S1312" s="22">
        <v>25</v>
      </c>
      <c r="T1312" s="1" t="s">
        <v>1356</v>
      </c>
      <c r="U1312" s="3">
        <v>41.41176</v>
      </c>
      <c r="V1312" s="3">
        <v>-114.6741</v>
      </c>
      <c r="Y1312" s="48">
        <v>-9999</v>
      </c>
      <c r="Z1312" s="14" t="s">
        <v>134</v>
      </c>
      <c r="AB1312" s="44" t="s">
        <v>1071</v>
      </c>
      <c r="AC1312" s="14">
        <v>68</v>
      </c>
    </row>
    <row r="1313" spans="2:29" ht="12">
      <c r="B1313" s="34" t="s">
        <v>1030</v>
      </c>
      <c r="F1313" s="21" t="s">
        <v>1046</v>
      </c>
      <c r="G1313" s="21" t="s">
        <v>1046</v>
      </c>
      <c r="H1313" s="14">
        <v>1026</v>
      </c>
      <c r="I1313" s="40" t="s">
        <v>977</v>
      </c>
      <c r="J1313" s="42" t="s">
        <v>1046</v>
      </c>
      <c r="K1313" s="1" t="s">
        <v>1034</v>
      </c>
      <c r="L1313" s="2" t="s">
        <v>1099</v>
      </c>
      <c r="N1313" s="2" t="s">
        <v>973</v>
      </c>
      <c r="O1313" s="4" t="s">
        <v>974</v>
      </c>
      <c r="P1313" s="2" t="s">
        <v>1732</v>
      </c>
      <c r="Q1313" s="23" t="s">
        <v>1892</v>
      </c>
      <c r="R1313" s="23" t="s">
        <v>1829</v>
      </c>
      <c r="S1313" s="22">
        <v>25</v>
      </c>
      <c r="U1313" s="3">
        <v>41.41189</v>
      </c>
      <c r="V1313" s="3">
        <v>-114.6749</v>
      </c>
      <c r="Y1313" s="48">
        <v>-9999</v>
      </c>
      <c r="Z1313" s="14" t="s">
        <v>134</v>
      </c>
      <c r="AB1313" s="44" t="s">
        <v>1071</v>
      </c>
      <c r="AC1313" s="14">
        <v>68</v>
      </c>
    </row>
    <row r="1314" spans="2:29" ht="12">
      <c r="B1314" s="34" t="s">
        <v>1030</v>
      </c>
      <c r="F1314" s="21" t="s">
        <v>1046</v>
      </c>
      <c r="G1314" s="21" t="s">
        <v>1046</v>
      </c>
      <c r="H1314" s="14">
        <v>1027</v>
      </c>
      <c r="I1314" s="40" t="s">
        <v>977</v>
      </c>
      <c r="J1314" s="42" t="s">
        <v>1046</v>
      </c>
      <c r="K1314" s="1" t="s">
        <v>1034</v>
      </c>
      <c r="L1314" s="2" t="s">
        <v>1099</v>
      </c>
      <c r="N1314" s="2" t="s">
        <v>973</v>
      </c>
      <c r="O1314" s="4" t="s">
        <v>974</v>
      </c>
      <c r="P1314" s="2" t="s">
        <v>1732</v>
      </c>
      <c r="Q1314" s="23" t="s">
        <v>1892</v>
      </c>
      <c r="R1314" s="23" t="s">
        <v>1829</v>
      </c>
      <c r="S1314" s="22">
        <v>25</v>
      </c>
      <c r="U1314" s="3">
        <v>41.41143</v>
      </c>
      <c r="V1314" s="3">
        <v>-114.6757</v>
      </c>
      <c r="Y1314" s="48">
        <v>-9999</v>
      </c>
      <c r="Z1314" s="14" t="s">
        <v>134</v>
      </c>
      <c r="AB1314" s="44" t="s">
        <v>1071</v>
      </c>
      <c r="AC1314" s="14">
        <v>68</v>
      </c>
    </row>
    <row r="1315" spans="2:29" ht="12">
      <c r="B1315" s="34" t="s">
        <v>1030</v>
      </c>
      <c r="F1315" s="21" t="s">
        <v>1046</v>
      </c>
      <c r="G1315" s="21" t="s">
        <v>1046</v>
      </c>
      <c r="H1315" s="14">
        <v>1028</v>
      </c>
      <c r="I1315" s="40" t="s">
        <v>977</v>
      </c>
      <c r="J1315" s="42" t="s">
        <v>1046</v>
      </c>
      <c r="K1315" s="1" t="s">
        <v>1034</v>
      </c>
      <c r="L1315" s="2" t="s">
        <v>1099</v>
      </c>
      <c r="N1315" s="2" t="s">
        <v>973</v>
      </c>
      <c r="O1315" s="4" t="s">
        <v>974</v>
      </c>
      <c r="P1315" s="2" t="s">
        <v>1732</v>
      </c>
      <c r="Q1315" s="23" t="s">
        <v>1892</v>
      </c>
      <c r="R1315" s="23" t="s">
        <v>1829</v>
      </c>
      <c r="S1315" s="22">
        <v>25</v>
      </c>
      <c r="U1315" s="3">
        <v>41.41123</v>
      </c>
      <c r="V1315" s="3">
        <v>-114.675</v>
      </c>
      <c r="Y1315" s="48">
        <v>-9999</v>
      </c>
      <c r="Z1315" s="14" t="s">
        <v>134</v>
      </c>
      <c r="AB1315" s="44" t="s">
        <v>1071</v>
      </c>
      <c r="AC1315" s="14">
        <v>68</v>
      </c>
    </row>
    <row r="1316" spans="2:29" ht="12">
      <c r="B1316" s="34" t="s">
        <v>1030</v>
      </c>
      <c r="F1316" s="21" t="s">
        <v>1046</v>
      </c>
      <c r="G1316" s="21" t="s">
        <v>1046</v>
      </c>
      <c r="H1316" s="14">
        <v>1029</v>
      </c>
      <c r="I1316" s="40" t="s">
        <v>977</v>
      </c>
      <c r="J1316" s="42" t="s">
        <v>1046</v>
      </c>
      <c r="K1316" s="1" t="s">
        <v>1034</v>
      </c>
      <c r="L1316" s="2" t="s">
        <v>1099</v>
      </c>
      <c r="N1316" s="2" t="s">
        <v>973</v>
      </c>
      <c r="O1316" s="4" t="s">
        <v>974</v>
      </c>
      <c r="P1316" s="2" t="s">
        <v>1732</v>
      </c>
      <c r="Q1316" s="23" t="s">
        <v>1892</v>
      </c>
      <c r="R1316" s="23" t="s">
        <v>1829</v>
      </c>
      <c r="S1316" s="22">
        <v>25</v>
      </c>
      <c r="U1316" s="3">
        <v>41.41286</v>
      </c>
      <c r="V1316" s="3">
        <v>-114.673</v>
      </c>
      <c r="Y1316" s="48">
        <v>-9999</v>
      </c>
      <c r="Z1316" s="14" t="s">
        <v>134</v>
      </c>
      <c r="AB1316" s="44" t="s">
        <v>1071</v>
      </c>
      <c r="AC1316" s="14">
        <v>68</v>
      </c>
    </row>
    <row r="1317" spans="2:29" ht="12">
      <c r="B1317" s="34" t="s">
        <v>1030</v>
      </c>
      <c r="F1317" s="21" t="s">
        <v>1046</v>
      </c>
      <c r="G1317" s="21" t="s">
        <v>1046</v>
      </c>
      <c r="H1317" s="14">
        <v>1030</v>
      </c>
      <c r="I1317" s="40" t="s">
        <v>977</v>
      </c>
      <c r="J1317" s="42" t="s">
        <v>1046</v>
      </c>
      <c r="K1317" s="1" t="s">
        <v>1057</v>
      </c>
      <c r="L1317" s="2" t="s">
        <v>1069</v>
      </c>
      <c r="N1317" s="2" t="s">
        <v>973</v>
      </c>
      <c r="O1317" s="4" t="s">
        <v>974</v>
      </c>
      <c r="P1317" s="2" t="s">
        <v>1732</v>
      </c>
      <c r="Q1317" s="23" t="s">
        <v>1892</v>
      </c>
      <c r="R1317" s="23" t="s">
        <v>1829</v>
      </c>
      <c r="S1317" s="22">
        <v>25</v>
      </c>
      <c r="U1317" s="3">
        <v>41.40709</v>
      </c>
      <c r="V1317" s="3">
        <v>-114.6767</v>
      </c>
      <c r="Y1317" s="48">
        <v>-9999</v>
      </c>
      <c r="Z1317" s="14" t="s">
        <v>978</v>
      </c>
      <c r="AB1317" s="44" t="s">
        <v>1071</v>
      </c>
      <c r="AC1317" s="14">
        <v>68</v>
      </c>
    </row>
    <row r="1318" spans="2:29" ht="12">
      <c r="B1318" s="34" t="s">
        <v>1030</v>
      </c>
      <c r="F1318" s="21">
        <v>74146</v>
      </c>
      <c r="G1318" s="14" t="s">
        <v>979</v>
      </c>
      <c r="H1318" s="14">
        <v>1031</v>
      </c>
      <c r="I1318" s="40" t="s">
        <v>977</v>
      </c>
      <c r="J1318" s="14" t="s">
        <v>1046</v>
      </c>
      <c r="K1318" s="1" t="s">
        <v>1057</v>
      </c>
      <c r="L1318" s="2" t="s">
        <v>1058</v>
      </c>
      <c r="N1318" s="2" t="s">
        <v>973</v>
      </c>
      <c r="O1318" s="4" t="s">
        <v>974</v>
      </c>
      <c r="P1318" s="2" t="s">
        <v>1732</v>
      </c>
      <c r="Q1318" s="23" t="s">
        <v>1892</v>
      </c>
      <c r="R1318" s="23" t="s">
        <v>1829</v>
      </c>
      <c r="S1318" s="22">
        <v>25</v>
      </c>
      <c r="T1318" s="1" t="s">
        <v>2237</v>
      </c>
      <c r="U1318" s="3">
        <v>41.40734</v>
      </c>
      <c r="V1318" s="3">
        <v>-114.6743</v>
      </c>
      <c r="Y1318" s="48">
        <v>-9999</v>
      </c>
      <c r="Z1318" s="14" t="s">
        <v>1042</v>
      </c>
      <c r="AB1318" s="44" t="s">
        <v>1071</v>
      </c>
      <c r="AC1318" s="14">
        <v>68</v>
      </c>
    </row>
    <row r="1319" spans="2:29" ht="12">
      <c r="B1319" t="s">
        <v>1044</v>
      </c>
      <c r="F1319" s="21" t="s">
        <v>1046</v>
      </c>
      <c r="G1319" s="21" t="s">
        <v>1046</v>
      </c>
      <c r="H1319" s="14" t="s">
        <v>1046</v>
      </c>
      <c r="I1319" s="40">
        <v>228</v>
      </c>
      <c r="J1319" s="42" t="s">
        <v>1046</v>
      </c>
      <c r="K1319" s="1" t="s">
        <v>1057</v>
      </c>
      <c r="L1319" s="2" t="s">
        <v>980</v>
      </c>
      <c r="N1319" s="2" t="s">
        <v>981</v>
      </c>
      <c r="O1319" s="4" t="s">
        <v>982</v>
      </c>
      <c r="P1319" s="2" t="s">
        <v>1070</v>
      </c>
      <c r="Q1319" s="21" t="s">
        <v>725</v>
      </c>
      <c r="R1319" s="21" t="s">
        <v>1596</v>
      </c>
      <c r="S1319" s="22">
        <v>24</v>
      </c>
      <c r="U1319" s="3">
        <v>36.99444</v>
      </c>
      <c r="V1319" s="3">
        <v>-116.025</v>
      </c>
      <c r="Y1319" s="11">
        <v>37.2</v>
      </c>
      <c r="AA1319" s="14" t="s">
        <v>1054</v>
      </c>
      <c r="AB1319" s="44" t="s">
        <v>1071</v>
      </c>
      <c r="AC1319" s="14">
        <v>86</v>
      </c>
    </row>
    <row r="1320" spans="2:29" ht="12">
      <c r="B1320" s="34" t="s">
        <v>1030</v>
      </c>
      <c r="F1320" s="21">
        <v>74402</v>
      </c>
      <c r="G1320" s="14" t="s">
        <v>1046</v>
      </c>
      <c r="H1320" s="14">
        <v>1033</v>
      </c>
      <c r="I1320" s="40" t="s">
        <v>983</v>
      </c>
      <c r="J1320" s="42">
        <v>388</v>
      </c>
      <c r="K1320" s="1" t="s">
        <v>1057</v>
      </c>
      <c r="L1320" s="2" t="s">
        <v>984</v>
      </c>
      <c r="N1320" s="2" t="s">
        <v>981</v>
      </c>
      <c r="O1320" s="4" t="s">
        <v>982</v>
      </c>
      <c r="P1320" s="2" t="s">
        <v>1070</v>
      </c>
      <c r="Q1320" s="23" t="s">
        <v>725</v>
      </c>
      <c r="R1320" s="23" t="s">
        <v>1596</v>
      </c>
      <c r="S1320" s="22">
        <v>24</v>
      </c>
      <c r="U1320" s="3">
        <v>37.05487</v>
      </c>
      <c r="V1320" s="3">
        <v>-116.0156</v>
      </c>
      <c r="Y1320" s="11">
        <v>42.2</v>
      </c>
      <c r="Z1320" s="4" t="s">
        <v>1042</v>
      </c>
      <c r="AA1320" s="14" t="s">
        <v>1054</v>
      </c>
      <c r="AB1320" s="8" t="s">
        <v>989</v>
      </c>
      <c r="AC1320" s="14">
        <v>86</v>
      </c>
    </row>
    <row r="1321" spans="2:29" ht="12">
      <c r="B1321" s="34" t="s">
        <v>1030</v>
      </c>
      <c r="F1321" s="21">
        <v>74397</v>
      </c>
      <c r="G1321" s="14" t="s">
        <v>1046</v>
      </c>
      <c r="H1321" s="14">
        <v>1045</v>
      </c>
      <c r="I1321" s="40" t="s">
        <v>990</v>
      </c>
      <c r="J1321" s="42">
        <v>389</v>
      </c>
      <c r="K1321" s="1" t="s">
        <v>1057</v>
      </c>
      <c r="L1321" s="2" t="s">
        <v>991</v>
      </c>
      <c r="N1321" s="2" t="s">
        <v>981</v>
      </c>
      <c r="O1321" s="4" t="s">
        <v>992</v>
      </c>
      <c r="P1321" s="2" t="s">
        <v>1070</v>
      </c>
      <c r="Q1321" s="23" t="s">
        <v>1253</v>
      </c>
      <c r="R1321" s="21" t="s">
        <v>1596</v>
      </c>
      <c r="S1321" s="22">
        <v>12</v>
      </c>
      <c r="U1321" s="3">
        <v>36.99397</v>
      </c>
      <c r="V1321" s="3">
        <v>-116.0241</v>
      </c>
      <c r="Y1321" s="11">
        <v>37.2</v>
      </c>
      <c r="Z1321" s="4" t="s">
        <v>1042</v>
      </c>
      <c r="AA1321" s="14" t="s">
        <v>1054</v>
      </c>
      <c r="AB1321" s="8" t="s">
        <v>993</v>
      </c>
      <c r="AC1321" s="14">
        <v>86</v>
      </c>
    </row>
  </sheetData>
  <printOptions gridLines="1"/>
  <pageMargins left="0.2" right="0.2" top="1" bottom="1" header="0.5" footer="0.5"/>
  <pageSetup horizontalDpi="600" verticalDpi="600" orientation="landscape" r:id="rId3"/>
  <headerFooter alignWithMargins="0">
    <oddHeader>&amp;C&amp;F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Lisa Shevenell</cp:lastModifiedBy>
  <dcterms:created xsi:type="dcterms:W3CDTF">2003-07-22T17:59:49Z</dcterms:created>
  <dcterms:modified xsi:type="dcterms:W3CDTF">2005-04-26T20:32:23Z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